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\Desktop\на конкурс столовых\П.4 меню\"/>
    </mc:Choice>
  </mc:AlternateContent>
  <bookViews>
    <workbookView xWindow="0" yWindow="0" windowWidth="25200" windowHeight="11280" firstSheet="8" activeTab="13"/>
  </bookViews>
  <sheets>
    <sheet name="титул" sheetId="19" r:id="rId1"/>
    <sheet name="понедельник 1нед" sheetId="5" r:id="rId2"/>
    <sheet name="вторик 1нед" sheetId="6" r:id="rId3"/>
    <sheet name="среда 1нед " sheetId="7" r:id="rId4"/>
    <sheet name="четверг 1нед" sheetId="8" r:id="rId5"/>
    <sheet name="пятница 1нед" sheetId="10" r:id="rId6"/>
    <sheet name="суббота 1 нед" sheetId="9" r:id="rId7"/>
    <sheet name="понедельник 2нед" sheetId="16" r:id="rId8"/>
    <sheet name="вторник 2нед" sheetId="15" r:id="rId9"/>
    <sheet name="среда 2нед" sheetId="14" r:id="rId10"/>
    <sheet name="четверг 2нед" sheetId="13" r:id="rId11"/>
    <sheet name="пятница 2нед" sheetId="12" r:id="rId12"/>
    <sheet name="суббота 2нед" sheetId="11" r:id="rId13"/>
    <sheet name="примечание" sheetId="18" r:id="rId14"/>
    <sheet name="средняя цена " sheetId="20" r:id="rId15"/>
    <sheet name="сводная" sheetId="17" r:id="rId16"/>
  </sheets>
  <calcPr calcId="162913"/>
</workbook>
</file>

<file path=xl/calcChain.xml><?xml version="1.0" encoding="utf-8"?>
<calcChain xmlns="http://schemas.openxmlformats.org/spreadsheetml/2006/main">
  <c r="G20" i="20" l="1"/>
  <c r="F20" i="20"/>
  <c r="E20" i="20"/>
  <c r="D20" i="20"/>
  <c r="C20" i="20"/>
  <c r="B20" i="20"/>
  <c r="K639" i="17"/>
  <c r="K629" i="17"/>
  <c r="K640" i="17" s="1"/>
  <c r="K612" i="17"/>
  <c r="K602" i="17"/>
  <c r="K613" i="17"/>
  <c r="K575" i="17"/>
  <c r="L585" i="17"/>
  <c r="L586" i="17" s="1"/>
  <c r="K585" i="17"/>
  <c r="K586" i="17" s="1"/>
  <c r="K547" i="17"/>
  <c r="L557" i="17"/>
  <c r="L558" i="17"/>
  <c r="K557" i="17"/>
  <c r="K558" i="17"/>
  <c r="L530" i="17"/>
  <c r="K522" i="17"/>
  <c r="L531" i="17" s="1"/>
  <c r="K530" i="17"/>
  <c r="K531" i="17" s="1"/>
  <c r="L506" i="17"/>
  <c r="K498" i="17"/>
  <c r="L507" i="17"/>
  <c r="K506" i="17"/>
  <c r="K507" i="17"/>
  <c r="K469" i="17"/>
  <c r="L479" i="17"/>
  <c r="L480" i="17" s="1"/>
  <c r="K479" i="17"/>
  <c r="K480" i="17" s="1"/>
  <c r="L452" i="17"/>
  <c r="K442" i="17"/>
  <c r="L453" i="17"/>
  <c r="K452" i="17"/>
  <c r="K453" i="17"/>
  <c r="K415" i="17"/>
  <c r="K425" i="17"/>
  <c r="K426" i="17" s="1"/>
  <c r="K389" i="17"/>
  <c r="K399" i="17"/>
  <c r="K400" i="17"/>
  <c r="K363" i="17"/>
  <c r="L373" i="17"/>
  <c r="L374" i="17" s="1"/>
  <c r="K373" i="17"/>
  <c r="K374" i="17" s="1"/>
  <c r="L347" i="17"/>
  <c r="K337" i="17"/>
  <c r="L348" i="17"/>
  <c r="K347" i="17"/>
  <c r="K319" i="17"/>
  <c r="K310" i="17"/>
  <c r="K320" i="17"/>
  <c r="K292" i="17"/>
  <c r="K283" i="17"/>
  <c r="K293" i="17" s="1"/>
  <c r="L265" i="17"/>
  <c r="K255" i="17"/>
  <c r="L266" i="17"/>
  <c r="K265" i="17"/>
  <c r="K266" i="17"/>
  <c r="L239" i="17"/>
  <c r="K229" i="17"/>
  <c r="L240" i="17" s="1"/>
  <c r="K239" i="17"/>
  <c r="K240" i="17" s="1"/>
  <c r="L214" i="17"/>
  <c r="K203" i="17"/>
  <c r="L215" i="17"/>
  <c r="K214" i="17"/>
  <c r="K215" i="17"/>
  <c r="K176" i="17"/>
  <c r="L187" i="17"/>
  <c r="L188" i="17" s="1"/>
  <c r="K187" i="17"/>
  <c r="K188" i="17" s="1"/>
  <c r="K159" i="17"/>
  <c r="K150" i="17"/>
  <c r="K160" i="17"/>
  <c r="K133" i="17"/>
  <c r="K124" i="17"/>
  <c r="K134" i="17" s="1"/>
  <c r="K96" i="17"/>
  <c r="L107" i="17"/>
  <c r="L108" i="17"/>
  <c r="K107" i="17"/>
  <c r="K108" i="17"/>
  <c r="K68" i="17"/>
  <c r="L79" i="17"/>
  <c r="L80" i="17" s="1"/>
  <c r="K79" i="17"/>
  <c r="K80" i="17" s="1"/>
  <c r="L51" i="17"/>
  <c r="K42" i="17"/>
  <c r="L52" i="17"/>
  <c r="K51" i="17"/>
  <c r="K52" i="17"/>
  <c r="L25" i="17"/>
  <c r="K16" i="17"/>
  <c r="L26" i="17" s="1"/>
  <c r="K25" i="17"/>
  <c r="K26" i="17" s="1"/>
  <c r="E40" i="5"/>
  <c r="F40" i="5"/>
  <c r="G40" i="5"/>
  <c r="H40" i="5"/>
  <c r="I40" i="5"/>
  <c r="J40" i="5"/>
  <c r="K40" i="5"/>
  <c r="L40" i="5"/>
  <c r="M40" i="5"/>
  <c r="N40" i="5"/>
  <c r="O40" i="5"/>
  <c r="D40" i="5"/>
  <c r="E37" i="5"/>
  <c r="E52" i="5" s="1"/>
  <c r="F37" i="5"/>
  <c r="G37" i="5"/>
  <c r="G52" i="5" s="1"/>
  <c r="H37" i="5"/>
  <c r="I37" i="5"/>
  <c r="I52" i="5" s="1"/>
  <c r="J37" i="5"/>
  <c r="K37" i="5"/>
  <c r="K52" i="5" s="1"/>
  <c r="L37" i="5"/>
  <c r="M37" i="5"/>
  <c r="N37" i="5"/>
  <c r="O37" i="5"/>
  <c r="D37" i="5"/>
  <c r="E45" i="5"/>
  <c r="F45" i="5"/>
  <c r="G45" i="5"/>
  <c r="H45" i="5"/>
  <c r="I45" i="5"/>
  <c r="J45" i="5"/>
  <c r="K45" i="5"/>
  <c r="L45" i="5"/>
  <c r="M45" i="5"/>
  <c r="N45" i="5"/>
  <c r="O45" i="5"/>
  <c r="D45" i="5"/>
  <c r="E48" i="5"/>
  <c r="F48" i="5"/>
  <c r="G48" i="5"/>
  <c r="H48" i="5"/>
  <c r="I48" i="5"/>
  <c r="J48" i="5"/>
  <c r="K48" i="5"/>
  <c r="L48" i="5"/>
  <c r="M48" i="5"/>
  <c r="N48" i="5"/>
  <c r="O48" i="5"/>
  <c r="D48" i="5"/>
  <c r="E46" i="5"/>
  <c r="F46" i="5"/>
  <c r="G46" i="5"/>
  <c r="H46" i="5"/>
  <c r="I46" i="5"/>
  <c r="J46" i="5"/>
  <c r="K46" i="5"/>
  <c r="L46" i="5"/>
  <c r="M46" i="5"/>
  <c r="N46" i="5"/>
  <c r="O46" i="5"/>
  <c r="D46" i="5"/>
  <c r="E55" i="11"/>
  <c r="F55" i="11"/>
  <c r="G55" i="11"/>
  <c r="H55" i="11"/>
  <c r="I55" i="11"/>
  <c r="J55" i="11"/>
  <c r="K55" i="11"/>
  <c r="L55" i="11"/>
  <c r="M55" i="11"/>
  <c r="N55" i="11"/>
  <c r="O55" i="11"/>
  <c r="D55" i="11"/>
  <c r="E54" i="11"/>
  <c r="F54" i="11"/>
  <c r="G54" i="11"/>
  <c r="H54" i="11"/>
  <c r="I54" i="11"/>
  <c r="J54" i="11"/>
  <c r="K54" i="11"/>
  <c r="L54" i="11"/>
  <c r="M54" i="11"/>
  <c r="N54" i="11"/>
  <c r="O54" i="11"/>
  <c r="D54" i="11"/>
  <c r="E53" i="11"/>
  <c r="F53" i="11"/>
  <c r="G53" i="11"/>
  <c r="H53" i="11"/>
  <c r="I53" i="11"/>
  <c r="J53" i="11"/>
  <c r="K53" i="11"/>
  <c r="L53" i="11"/>
  <c r="M53" i="11"/>
  <c r="N53" i="11"/>
  <c r="O53" i="11"/>
  <c r="D53" i="11"/>
  <c r="E52" i="11"/>
  <c r="F52" i="11"/>
  <c r="G52" i="11"/>
  <c r="H52" i="11"/>
  <c r="I52" i="11"/>
  <c r="J52" i="11"/>
  <c r="K52" i="11"/>
  <c r="L52" i="11"/>
  <c r="M52" i="11"/>
  <c r="N52" i="11"/>
  <c r="O52" i="11"/>
  <c r="D52" i="11"/>
  <c r="E50" i="11"/>
  <c r="F50" i="11"/>
  <c r="G50" i="11"/>
  <c r="H50" i="11"/>
  <c r="I50" i="11"/>
  <c r="J50" i="11"/>
  <c r="K50" i="11"/>
  <c r="L50" i="11"/>
  <c r="M50" i="11"/>
  <c r="N50" i="11"/>
  <c r="O50" i="11"/>
  <c r="D50" i="11"/>
  <c r="E49" i="11"/>
  <c r="F49" i="11"/>
  <c r="G49" i="11"/>
  <c r="H49" i="11"/>
  <c r="I49" i="11"/>
  <c r="J49" i="11"/>
  <c r="K49" i="11"/>
  <c r="L49" i="11"/>
  <c r="M49" i="11"/>
  <c r="N49" i="11"/>
  <c r="O49" i="11"/>
  <c r="D49" i="11"/>
  <c r="E47" i="11"/>
  <c r="F47" i="11"/>
  <c r="G47" i="11"/>
  <c r="H47" i="11"/>
  <c r="I47" i="11"/>
  <c r="J47" i="11"/>
  <c r="K47" i="11"/>
  <c r="L47" i="11"/>
  <c r="M47" i="11"/>
  <c r="N47" i="11"/>
  <c r="O47" i="11"/>
  <c r="D47" i="11"/>
  <c r="E44" i="11"/>
  <c r="F44" i="11"/>
  <c r="G44" i="11"/>
  <c r="H44" i="11"/>
  <c r="I44" i="11"/>
  <c r="J44" i="11"/>
  <c r="K44" i="11"/>
  <c r="L44" i="11"/>
  <c r="M44" i="11"/>
  <c r="N44" i="11"/>
  <c r="O44" i="11"/>
  <c r="D44" i="11"/>
  <c r="E43" i="11"/>
  <c r="F43" i="11"/>
  <c r="G43" i="11"/>
  <c r="H43" i="11"/>
  <c r="I43" i="11"/>
  <c r="J43" i="11"/>
  <c r="K43" i="11"/>
  <c r="L43" i="11"/>
  <c r="M43" i="11"/>
  <c r="N43" i="11"/>
  <c r="O43" i="11"/>
  <c r="D43" i="11"/>
  <c r="E42" i="11"/>
  <c r="F42" i="11"/>
  <c r="G42" i="11"/>
  <c r="H42" i="11"/>
  <c r="I42" i="11"/>
  <c r="J42" i="11"/>
  <c r="K42" i="11"/>
  <c r="L42" i="11"/>
  <c r="M42" i="11"/>
  <c r="N42" i="11"/>
  <c r="O42" i="11"/>
  <c r="D42" i="11"/>
  <c r="E41" i="11"/>
  <c r="F41" i="11"/>
  <c r="G41" i="11"/>
  <c r="H41" i="11"/>
  <c r="I41" i="11"/>
  <c r="J41" i="11"/>
  <c r="K41" i="11"/>
  <c r="L41" i="11"/>
  <c r="M41" i="11"/>
  <c r="N41" i="11"/>
  <c r="O41" i="11"/>
  <c r="D41" i="11"/>
  <c r="E40" i="11"/>
  <c r="F40" i="11"/>
  <c r="G40" i="11"/>
  <c r="H40" i="11"/>
  <c r="I40" i="11"/>
  <c r="J40" i="11"/>
  <c r="K40" i="11"/>
  <c r="L40" i="11"/>
  <c r="M40" i="11"/>
  <c r="N40" i="11"/>
  <c r="O40" i="11"/>
  <c r="D40" i="11"/>
  <c r="E58" i="11"/>
  <c r="F58" i="11"/>
  <c r="G58" i="11"/>
  <c r="H58" i="11"/>
  <c r="I58" i="11"/>
  <c r="J58" i="11"/>
  <c r="K58" i="11"/>
  <c r="L58" i="11"/>
  <c r="M58" i="11"/>
  <c r="N58" i="11"/>
  <c r="O58" i="11"/>
  <c r="D58" i="11"/>
  <c r="E28" i="11"/>
  <c r="F28" i="11"/>
  <c r="G28" i="11"/>
  <c r="H28" i="11"/>
  <c r="I28" i="11"/>
  <c r="J28" i="11"/>
  <c r="K28" i="11"/>
  <c r="L28" i="11"/>
  <c r="M28" i="11"/>
  <c r="N28" i="11"/>
  <c r="O28" i="11"/>
  <c r="D28" i="11"/>
  <c r="E49" i="12"/>
  <c r="F49" i="12"/>
  <c r="G49" i="12"/>
  <c r="H49" i="12"/>
  <c r="I49" i="12"/>
  <c r="J49" i="12"/>
  <c r="K49" i="12"/>
  <c r="L49" i="12"/>
  <c r="M49" i="12"/>
  <c r="N49" i="12"/>
  <c r="O49" i="12"/>
  <c r="D49" i="12"/>
  <c r="E48" i="12"/>
  <c r="F48" i="12"/>
  <c r="G48" i="12"/>
  <c r="H48" i="12"/>
  <c r="I48" i="12"/>
  <c r="J48" i="12"/>
  <c r="K48" i="12"/>
  <c r="L48" i="12"/>
  <c r="M48" i="12"/>
  <c r="N48" i="12"/>
  <c r="O48" i="12"/>
  <c r="D48" i="12"/>
  <c r="E47" i="12"/>
  <c r="F47" i="12"/>
  <c r="G47" i="12"/>
  <c r="H47" i="12"/>
  <c r="I47" i="12"/>
  <c r="J47" i="12"/>
  <c r="K47" i="12"/>
  <c r="L47" i="12"/>
  <c r="M47" i="12"/>
  <c r="N47" i="12"/>
  <c r="O47" i="12"/>
  <c r="D47" i="12"/>
  <c r="E46" i="12"/>
  <c r="F46" i="12"/>
  <c r="G46" i="12"/>
  <c r="H46" i="12"/>
  <c r="I46" i="12"/>
  <c r="J46" i="12"/>
  <c r="K46" i="12"/>
  <c r="L46" i="12"/>
  <c r="M46" i="12"/>
  <c r="N46" i="12"/>
  <c r="O46" i="12"/>
  <c r="D46" i="12"/>
  <c r="E45" i="12"/>
  <c r="F45" i="12"/>
  <c r="G45" i="12"/>
  <c r="H45" i="12"/>
  <c r="I45" i="12"/>
  <c r="J45" i="12"/>
  <c r="K45" i="12"/>
  <c r="L45" i="12"/>
  <c r="M45" i="12"/>
  <c r="N45" i="12"/>
  <c r="O45" i="12"/>
  <c r="D45" i="12"/>
  <c r="E44" i="12"/>
  <c r="F44" i="12"/>
  <c r="G44" i="12"/>
  <c r="H44" i="12"/>
  <c r="I44" i="12"/>
  <c r="J44" i="12"/>
  <c r="K44" i="12"/>
  <c r="L44" i="12"/>
  <c r="M44" i="12"/>
  <c r="N44" i="12"/>
  <c r="O44" i="12"/>
  <c r="D44" i="12"/>
  <c r="E41" i="12"/>
  <c r="F41" i="12"/>
  <c r="G41" i="12"/>
  <c r="H41" i="12"/>
  <c r="I41" i="12"/>
  <c r="J41" i="12"/>
  <c r="K41" i="12"/>
  <c r="L41" i="12"/>
  <c r="M41" i="12"/>
  <c r="N41" i="12"/>
  <c r="O41" i="12"/>
  <c r="D41" i="12"/>
  <c r="E38" i="12"/>
  <c r="F38" i="12"/>
  <c r="G38" i="12"/>
  <c r="H38" i="12"/>
  <c r="I38" i="12"/>
  <c r="J38" i="12"/>
  <c r="K38" i="12"/>
  <c r="L38" i="12"/>
  <c r="M38" i="12"/>
  <c r="N38" i="12"/>
  <c r="O38" i="12"/>
  <c r="D38" i="12"/>
  <c r="E37" i="12"/>
  <c r="E52" i="12" s="1"/>
  <c r="F37" i="12"/>
  <c r="G37" i="12"/>
  <c r="G52" i="12" s="1"/>
  <c r="H37" i="12"/>
  <c r="I37" i="12"/>
  <c r="J37" i="12"/>
  <c r="K37" i="12"/>
  <c r="K52" i="12" s="1"/>
  <c r="L37" i="12"/>
  <c r="M37" i="12"/>
  <c r="M52" i="12"/>
  <c r="N37" i="12"/>
  <c r="O37" i="12"/>
  <c r="O52" i="12" s="1"/>
  <c r="D37" i="12"/>
  <c r="F52" i="12"/>
  <c r="H52" i="12"/>
  <c r="J52" i="12"/>
  <c r="L52" i="12"/>
  <c r="N52" i="12"/>
  <c r="D52" i="12"/>
  <c r="E25" i="12"/>
  <c r="F25" i="12"/>
  <c r="G25" i="12"/>
  <c r="H25" i="12"/>
  <c r="I25" i="12"/>
  <c r="J25" i="12"/>
  <c r="K25" i="12"/>
  <c r="L25" i="12"/>
  <c r="M25" i="12"/>
  <c r="N25" i="12"/>
  <c r="O25" i="12"/>
  <c r="D25" i="12"/>
  <c r="E45" i="13"/>
  <c r="F45" i="13"/>
  <c r="G45" i="13"/>
  <c r="H45" i="13"/>
  <c r="I45" i="13"/>
  <c r="J45" i="13"/>
  <c r="K45" i="13"/>
  <c r="L45" i="13"/>
  <c r="M45" i="13"/>
  <c r="N45" i="13"/>
  <c r="O45" i="13"/>
  <c r="D45" i="13"/>
  <c r="E44" i="13"/>
  <c r="F44" i="13"/>
  <c r="G44" i="13"/>
  <c r="H44" i="13"/>
  <c r="I44" i="13"/>
  <c r="J44" i="13"/>
  <c r="K44" i="13"/>
  <c r="L44" i="13"/>
  <c r="M44" i="13"/>
  <c r="N44" i="13"/>
  <c r="O44" i="13"/>
  <c r="D44" i="13"/>
  <c r="E43" i="13"/>
  <c r="F43" i="13"/>
  <c r="G43" i="13"/>
  <c r="H43" i="13"/>
  <c r="I43" i="13"/>
  <c r="J43" i="13"/>
  <c r="K43" i="13"/>
  <c r="L43" i="13"/>
  <c r="M43" i="13"/>
  <c r="N43" i="13"/>
  <c r="O43" i="13"/>
  <c r="D43" i="13"/>
  <c r="E42" i="13"/>
  <c r="F42" i="13"/>
  <c r="G42" i="13"/>
  <c r="H42" i="13"/>
  <c r="I42" i="13"/>
  <c r="J42" i="13"/>
  <c r="K42" i="13"/>
  <c r="L42" i="13"/>
  <c r="M42" i="13"/>
  <c r="N42" i="13"/>
  <c r="O42" i="13"/>
  <c r="D42" i="13"/>
  <c r="E38" i="13"/>
  <c r="F38" i="13"/>
  <c r="G38" i="13"/>
  <c r="H38" i="13"/>
  <c r="I38" i="13"/>
  <c r="J38" i="13"/>
  <c r="K38" i="13"/>
  <c r="L38" i="13"/>
  <c r="M38" i="13"/>
  <c r="N38" i="13"/>
  <c r="O38" i="13"/>
  <c r="D38" i="13"/>
  <c r="E37" i="13"/>
  <c r="F37" i="13"/>
  <c r="G37" i="13"/>
  <c r="H37" i="13"/>
  <c r="I37" i="13"/>
  <c r="J37" i="13"/>
  <c r="K37" i="13"/>
  <c r="L37" i="13"/>
  <c r="M37" i="13"/>
  <c r="N37" i="13"/>
  <c r="O37" i="13"/>
  <c r="D37" i="13"/>
  <c r="E36" i="13"/>
  <c r="F36" i="13"/>
  <c r="G36" i="13"/>
  <c r="H36" i="13"/>
  <c r="I36" i="13"/>
  <c r="J36" i="13"/>
  <c r="K36" i="13"/>
  <c r="L36" i="13"/>
  <c r="M36" i="13"/>
  <c r="N36" i="13"/>
  <c r="O36" i="13"/>
  <c r="D36" i="13"/>
  <c r="E35" i="13"/>
  <c r="F10" i="13"/>
  <c r="F35" i="13" s="1"/>
  <c r="F48" i="13" s="1"/>
  <c r="G10" i="13"/>
  <c r="G35" i="13"/>
  <c r="G48" i="13" s="1"/>
  <c r="H35" i="13"/>
  <c r="I35" i="13"/>
  <c r="J35" i="13"/>
  <c r="K35" i="13"/>
  <c r="L10" i="13"/>
  <c r="L35" i="13" s="1"/>
  <c r="L48" i="13" s="1"/>
  <c r="M10" i="13"/>
  <c r="M35" i="13"/>
  <c r="M48" i="13" s="1"/>
  <c r="N10" i="13"/>
  <c r="N35" i="13" s="1"/>
  <c r="N48" i="13" s="1"/>
  <c r="O35" i="13"/>
  <c r="D10" i="13"/>
  <c r="D35" i="13" s="1"/>
  <c r="D48" i="13" s="1"/>
  <c r="E48" i="13"/>
  <c r="H48" i="13"/>
  <c r="I48" i="13"/>
  <c r="J48" i="13"/>
  <c r="K48" i="13"/>
  <c r="E23" i="13"/>
  <c r="G23" i="13"/>
  <c r="H23" i="13"/>
  <c r="I23" i="13"/>
  <c r="J23" i="13"/>
  <c r="K23" i="13"/>
  <c r="L23" i="13"/>
  <c r="M23" i="13"/>
  <c r="N23" i="13"/>
  <c r="O23" i="13"/>
  <c r="D23" i="13"/>
  <c r="E51" i="14"/>
  <c r="F51" i="14"/>
  <c r="G51" i="14"/>
  <c r="H51" i="14"/>
  <c r="I51" i="14"/>
  <c r="J51" i="14"/>
  <c r="K51" i="14"/>
  <c r="L51" i="14"/>
  <c r="M51" i="14"/>
  <c r="N51" i="14"/>
  <c r="O51" i="14"/>
  <c r="D51" i="14"/>
  <c r="E50" i="14"/>
  <c r="F50" i="14"/>
  <c r="G50" i="14"/>
  <c r="H50" i="14"/>
  <c r="I50" i="14"/>
  <c r="J50" i="14"/>
  <c r="K50" i="14"/>
  <c r="L50" i="14"/>
  <c r="M50" i="14"/>
  <c r="N50" i="14"/>
  <c r="O50" i="14"/>
  <c r="D50" i="14"/>
  <c r="E49" i="14"/>
  <c r="F49" i="14"/>
  <c r="G49" i="14"/>
  <c r="H49" i="14"/>
  <c r="I49" i="14"/>
  <c r="J49" i="14"/>
  <c r="K49" i="14"/>
  <c r="L49" i="14"/>
  <c r="M49" i="14"/>
  <c r="N49" i="14"/>
  <c r="O49" i="14"/>
  <c r="D49" i="14"/>
  <c r="E47" i="14"/>
  <c r="F47" i="14"/>
  <c r="G47" i="14"/>
  <c r="H47" i="14"/>
  <c r="I47" i="14"/>
  <c r="J47" i="14"/>
  <c r="K47" i="14"/>
  <c r="L47" i="14"/>
  <c r="M47" i="14"/>
  <c r="N47" i="14"/>
  <c r="O47" i="14"/>
  <c r="D47" i="14"/>
  <c r="E46" i="14"/>
  <c r="F46" i="14"/>
  <c r="G46" i="14"/>
  <c r="H46" i="14"/>
  <c r="I46" i="14"/>
  <c r="J46" i="14"/>
  <c r="K46" i="14"/>
  <c r="L46" i="14"/>
  <c r="M46" i="14"/>
  <c r="N46" i="14"/>
  <c r="O46" i="14"/>
  <c r="D46" i="14"/>
  <c r="E38" i="14"/>
  <c r="E40" i="14"/>
  <c r="E41" i="14"/>
  <c r="E54" i="14" s="1"/>
  <c r="E42" i="14"/>
  <c r="E44" i="14"/>
  <c r="F42" i="14"/>
  <c r="F38" i="14"/>
  <c r="F40" i="14"/>
  <c r="F41" i="14"/>
  <c r="F44" i="14"/>
  <c r="F54" i="14" s="1"/>
  <c r="G42" i="14"/>
  <c r="G38" i="14"/>
  <c r="G40" i="14"/>
  <c r="G41" i="14"/>
  <c r="G44" i="14"/>
  <c r="G54" i="14" s="1"/>
  <c r="H38" i="14"/>
  <c r="H40" i="14"/>
  <c r="H41" i="14"/>
  <c r="H54" i="14" s="1"/>
  <c r="H42" i="14"/>
  <c r="H44" i="14"/>
  <c r="J42" i="14"/>
  <c r="J38" i="14"/>
  <c r="J40" i="14"/>
  <c r="J41" i="14"/>
  <c r="J44" i="14"/>
  <c r="J54" i="14" s="1"/>
  <c r="K42" i="14"/>
  <c r="K38" i="14"/>
  <c r="K40" i="14"/>
  <c r="K41" i="14"/>
  <c r="K44" i="14"/>
  <c r="K54" i="14" s="1"/>
  <c r="L42" i="14"/>
  <c r="L38" i="14"/>
  <c r="L40" i="14"/>
  <c r="L41" i="14"/>
  <c r="L44" i="14"/>
  <c r="L54" i="14" s="1"/>
  <c r="M42" i="14"/>
  <c r="M38" i="14"/>
  <c r="M40" i="14"/>
  <c r="M41" i="14"/>
  <c r="M44" i="14"/>
  <c r="M54" i="14" s="1"/>
  <c r="N42" i="14"/>
  <c r="N38" i="14"/>
  <c r="N40" i="14"/>
  <c r="N41" i="14"/>
  <c r="N44" i="14"/>
  <c r="N54" i="14" s="1"/>
  <c r="O42" i="14"/>
  <c r="O38" i="14"/>
  <c r="O40" i="14"/>
  <c r="O41" i="14"/>
  <c r="O44" i="14"/>
  <c r="O54" i="14" s="1"/>
  <c r="D38" i="14"/>
  <c r="D40" i="14"/>
  <c r="D54" i="14" s="1"/>
  <c r="D13" i="14"/>
  <c r="D41" i="14"/>
  <c r="D42" i="14"/>
  <c r="D44" i="14"/>
  <c r="I44" i="14"/>
  <c r="I42" i="14"/>
  <c r="I41" i="14"/>
  <c r="I40" i="14"/>
  <c r="I38" i="14"/>
  <c r="E26" i="14"/>
  <c r="F26" i="14"/>
  <c r="G26" i="14"/>
  <c r="H26" i="14"/>
  <c r="J26" i="14"/>
  <c r="K26" i="14"/>
  <c r="L26" i="14"/>
  <c r="M26" i="14"/>
  <c r="N26" i="14"/>
  <c r="O26" i="14"/>
  <c r="D26" i="14"/>
  <c r="E45" i="15"/>
  <c r="F45" i="15"/>
  <c r="G45" i="15"/>
  <c r="H45" i="15"/>
  <c r="I45" i="15"/>
  <c r="J45" i="15"/>
  <c r="K45" i="15"/>
  <c r="L45" i="15"/>
  <c r="M45" i="15"/>
  <c r="N45" i="15"/>
  <c r="O45" i="15"/>
  <c r="D45" i="15"/>
  <c r="E51" i="15"/>
  <c r="F51" i="15"/>
  <c r="G51" i="15"/>
  <c r="H51" i="15"/>
  <c r="I51" i="15"/>
  <c r="J51" i="15"/>
  <c r="K51" i="15"/>
  <c r="L51" i="15"/>
  <c r="M51" i="15"/>
  <c r="N51" i="15"/>
  <c r="O51" i="15"/>
  <c r="D51" i="15"/>
  <c r="E50" i="15"/>
  <c r="F50" i="15"/>
  <c r="G50" i="15"/>
  <c r="H50" i="15"/>
  <c r="I50" i="15"/>
  <c r="J50" i="15"/>
  <c r="K50" i="15"/>
  <c r="L50" i="15"/>
  <c r="M50" i="15"/>
  <c r="N50" i="15"/>
  <c r="O50" i="15"/>
  <c r="D50" i="15"/>
  <c r="E49" i="15"/>
  <c r="F49" i="15"/>
  <c r="G49" i="15"/>
  <c r="H49" i="15"/>
  <c r="I49" i="15"/>
  <c r="J49" i="15"/>
  <c r="K49" i="15"/>
  <c r="L49" i="15"/>
  <c r="M49" i="15"/>
  <c r="N49" i="15"/>
  <c r="O49" i="15"/>
  <c r="D49" i="15"/>
  <c r="E48" i="15"/>
  <c r="F48" i="15"/>
  <c r="G48" i="15"/>
  <c r="H48" i="15"/>
  <c r="I48" i="15"/>
  <c r="J48" i="15"/>
  <c r="K48" i="15"/>
  <c r="L48" i="15"/>
  <c r="M48" i="15"/>
  <c r="N48" i="15"/>
  <c r="O48" i="15"/>
  <c r="D48" i="15"/>
  <c r="E46" i="15"/>
  <c r="F46" i="15"/>
  <c r="G46" i="15"/>
  <c r="H46" i="15"/>
  <c r="I46" i="15"/>
  <c r="J46" i="15"/>
  <c r="K46" i="15"/>
  <c r="L46" i="15"/>
  <c r="M46" i="15"/>
  <c r="N46" i="15"/>
  <c r="O46" i="15"/>
  <c r="D46" i="15"/>
  <c r="E41" i="15"/>
  <c r="F41" i="15"/>
  <c r="G41" i="15"/>
  <c r="H41" i="15"/>
  <c r="I41" i="15"/>
  <c r="J41" i="15"/>
  <c r="K41" i="15"/>
  <c r="L41" i="15"/>
  <c r="M41" i="15"/>
  <c r="N41" i="15"/>
  <c r="O41" i="15"/>
  <c r="D41" i="15"/>
  <c r="E39" i="15"/>
  <c r="F39" i="15"/>
  <c r="G39" i="15"/>
  <c r="H39" i="15"/>
  <c r="I39" i="15"/>
  <c r="J39" i="15"/>
  <c r="K39" i="15"/>
  <c r="L39" i="15"/>
  <c r="M39" i="15"/>
  <c r="N39" i="15"/>
  <c r="O39" i="15"/>
  <c r="D39" i="15"/>
  <c r="E38" i="15"/>
  <c r="F38" i="15"/>
  <c r="G38" i="15"/>
  <c r="H38" i="15"/>
  <c r="I38" i="15"/>
  <c r="J38" i="15"/>
  <c r="K38" i="15"/>
  <c r="L38" i="15"/>
  <c r="M38" i="15"/>
  <c r="N38" i="15"/>
  <c r="O38" i="15"/>
  <c r="D38" i="15"/>
  <c r="E54" i="15"/>
  <c r="F54" i="15"/>
  <c r="G54" i="15"/>
  <c r="H54" i="15"/>
  <c r="I54" i="15"/>
  <c r="J54" i="15"/>
  <c r="K54" i="15"/>
  <c r="L54" i="15"/>
  <c r="M54" i="15"/>
  <c r="N54" i="15"/>
  <c r="O54" i="15"/>
  <c r="D54" i="15"/>
  <c r="E26" i="15"/>
  <c r="F26" i="15"/>
  <c r="G26" i="15"/>
  <c r="H26" i="15"/>
  <c r="I26" i="15"/>
  <c r="J26" i="15"/>
  <c r="K26" i="15"/>
  <c r="L26" i="15"/>
  <c r="M26" i="15"/>
  <c r="N26" i="15"/>
  <c r="O26" i="15"/>
  <c r="D26" i="15"/>
  <c r="E46" i="16"/>
  <c r="F46" i="16"/>
  <c r="G46" i="16"/>
  <c r="H46" i="16"/>
  <c r="I46" i="16"/>
  <c r="J46" i="16"/>
  <c r="K46" i="16"/>
  <c r="L46" i="16"/>
  <c r="M46" i="16"/>
  <c r="N46" i="16"/>
  <c r="O46" i="16"/>
  <c r="D46" i="16"/>
  <c r="E36" i="16"/>
  <c r="F36" i="16"/>
  <c r="G36" i="16"/>
  <c r="H36" i="16"/>
  <c r="I36" i="16"/>
  <c r="J36" i="16"/>
  <c r="K36" i="16"/>
  <c r="L36" i="16"/>
  <c r="M36" i="16"/>
  <c r="N36" i="16"/>
  <c r="O36" i="16"/>
  <c r="D36" i="16"/>
  <c r="E43" i="16"/>
  <c r="F43" i="16"/>
  <c r="G43" i="16"/>
  <c r="H43" i="16"/>
  <c r="I43" i="16"/>
  <c r="J43" i="16"/>
  <c r="K43" i="16"/>
  <c r="L43" i="16"/>
  <c r="M43" i="16"/>
  <c r="N43" i="16"/>
  <c r="O43" i="16"/>
  <c r="D43" i="16"/>
  <c r="E44" i="16"/>
  <c r="F44" i="16"/>
  <c r="G44" i="16"/>
  <c r="H44" i="16"/>
  <c r="I44" i="16"/>
  <c r="J44" i="16"/>
  <c r="K44" i="16"/>
  <c r="L44" i="16"/>
  <c r="M44" i="16"/>
  <c r="N44" i="16"/>
  <c r="O44" i="16"/>
  <c r="D44" i="16"/>
  <c r="E50" i="16"/>
  <c r="F50" i="16"/>
  <c r="G50" i="16"/>
  <c r="H50" i="16"/>
  <c r="I50" i="16"/>
  <c r="J50" i="16"/>
  <c r="K50" i="16"/>
  <c r="L50" i="16"/>
  <c r="M50" i="16"/>
  <c r="N50" i="16"/>
  <c r="O50" i="16"/>
  <c r="D50" i="16"/>
  <c r="E24" i="16"/>
  <c r="F24" i="16"/>
  <c r="G24" i="16"/>
  <c r="H24" i="16"/>
  <c r="I24" i="16"/>
  <c r="J24" i="16"/>
  <c r="K24" i="16"/>
  <c r="L24" i="16"/>
  <c r="M24" i="16"/>
  <c r="N24" i="16"/>
  <c r="O24" i="16"/>
  <c r="D24" i="16"/>
  <c r="E39" i="9"/>
  <c r="E40" i="9"/>
  <c r="E41" i="9"/>
  <c r="E43" i="9"/>
  <c r="E56" i="9" s="1"/>
  <c r="E46" i="9"/>
  <c r="E48" i="9"/>
  <c r="E49" i="9"/>
  <c r="E51" i="9"/>
  <c r="E52" i="9"/>
  <c r="E53" i="9"/>
  <c r="F39" i="9"/>
  <c r="F40" i="9"/>
  <c r="F56" i="9" s="1"/>
  <c r="F41" i="9"/>
  <c r="F43" i="9"/>
  <c r="F46" i="9"/>
  <c r="F48" i="9"/>
  <c r="F49" i="9"/>
  <c r="F51" i="9"/>
  <c r="F52" i="9"/>
  <c r="F53" i="9"/>
  <c r="G39" i="9"/>
  <c r="G40" i="9"/>
  <c r="G41" i="9"/>
  <c r="G43" i="9"/>
  <c r="G56" i="9" s="1"/>
  <c r="G46" i="9"/>
  <c r="G48" i="9"/>
  <c r="G49" i="9"/>
  <c r="G51" i="9"/>
  <c r="G52" i="9"/>
  <c r="G53" i="9"/>
  <c r="H39" i="9"/>
  <c r="H40" i="9"/>
  <c r="H56" i="9" s="1"/>
  <c r="H41" i="9"/>
  <c r="H43" i="9"/>
  <c r="H46" i="9"/>
  <c r="H48" i="9"/>
  <c r="H49" i="9"/>
  <c r="H51" i="9"/>
  <c r="H52" i="9"/>
  <c r="H53" i="9"/>
  <c r="I49" i="9"/>
  <c r="I52" i="9"/>
  <c r="I39" i="9"/>
  <c r="I40" i="9"/>
  <c r="I41" i="9"/>
  <c r="I43" i="9"/>
  <c r="I56" i="9" s="1"/>
  <c r="I46" i="9"/>
  <c r="I48" i="9"/>
  <c r="I51" i="9"/>
  <c r="I53" i="9"/>
  <c r="J39" i="9"/>
  <c r="J40" i="9"/>
  <c r="J56" i="9" s="1"/>
  <c r="J41" i="9"/>
  <c r="J43" i="9"/>
  <c r="J46" i="9"/>
  <c r="J48" i="9"/>
  <c r="J49" i="9"/>
  <c r="J51" i="9"/>
  <c r="J52" i="9"/>
  <c r="J53" i="9"/>
  <c r="K39" i="9"/>
  <c r="K40" i="9"/>
  <c r="K41" i="9"/>
  <c r="K43" i="9"/>
  <c r="K56" i="9" s="1"/>
  <c r="K46" i="9"/>
  <c r="K48" i="9"/>
  <c r="K49" i="9"/>
  <c r="K51" i="9"/>
  <c r="K52" i="9"/>
  <c r="K53" i="9"/>
  <c r="L39" i="9"/>
  <c r="L40" i="9"/>
  <c r="L56" i="9" s="1"/>
  <c r="L41" i="9"/>
  <c r="L43" i="9"/>
  <c r="L46" i="9"/>
  <c r="L48" i="9"/>
  <c r="L49" i="9"/>
  <c r="L51" i="9"/>
  <c r="L52" i="9"/>
  <c r="L53" i="9"/>
  <c r="M39" i="9"/>
  <c r="M40" i="9"/>
  <c r="M41" i="9"/>
  <c r="M43" i="9"/>
  <c r="M56" i="9" s="1"/>
  <c r="M46" i="9"/>
  <c r="M48" i="9"/>
  <c r="M49" i="9"/>
  <c r="M51" i="9"/>
  <c r="M52" i="9"/>
  <c r="M53" i="9"/>
  <c r="N39" i="9"/>
  <c r="N40" i="9"/>
  <c r="N56" i="9" s="1"/>
  <c r="N41" i="9"/>
  <c r="N43" i="9"/>
  <c r="N46" i="9"/>
  <c r="N48" i="9"/>
  <c r="N49" i="9"/>
  <c r="N51" i="9"/>
  <c r="N52" i="9"/>
  <c r="N53" i="9"/>
  <c r="O46" i="9"/>
  <c r="O39" i="9"/>
  <c r="O40" i="9"/>
  <c r="O41" i="9"/>
  <c r="O56" i="9" s="1"/>
  <c r="O43" i="9"/>
  <c r="O48" i="9"/>
  <c r="O49" i="9"/>
  <c r="O51" i="9"/>
  <c r="O52" i="9"/>
  <c r="O53" i="9"/>
  <c r="D39" i="9"/>
  <c r="D40" i="9"/>
  <c r="D56" i="9" s="1"/>
  <c r="D41" i="9"/>
  <c r="D43" i="9"/>
  <c r="D46" i="9"/>
  <c r="D48" i="9"/>
  <c r="D49" i="9"/>
  <c r="D51" i="9"/>
  <c r="D52" i="9"/>
  <c r="D53" i="9"/>
  <c r="E27" i="9"/>
  <c r="F27" i="9"/>
  <c r="G27" i="9"/>
  <c r="H27" i="9"/>
  <c r="I27" i="9"/>
  <c r="J27" i="9"/>
  <c r="K27" i="9"/>
  <c r="L27" i="9"/>
  <c r="M27" i="9"/>
  <c r="N27" i="9"/>
  <c r="O27" i="9"/>
  <c r="D27" i="9"/>
  <c r="E47" i="10"/>
  <c r="F47" i="10"/>
  <c r="G47" i="10"/>
  <c r="H47" i="10"/>
  <c r="I47" i="10"/>
  <c r="J47" i="10"/>
  <c r="K47" i="10"/>
  <c r="L47" i="10"/>
  <c r="M47" i="10"/>
  <c r="N47" i="10"/>
  <c r="O47" i="10"/>
  <c r="D47" i="10"/>
  <c r="E46" i="10"/>
  <c r="F46" i="10"/>
  <c r="G46" i="10"/>
  <c r="H46" i="10"/>
  <c r="I46" i="10"/>
  <c r="J46" i="10"/>
  <c r="K46" i="10"/>
  <c r="L46" i="10"/>
  <c r="M46" i="10"/>
  <c r="N46" i="10"/>
  <c r="O46" i="10"/>
  <c r="D46" i="10"/>
  <c r="E45" i="10"/>
  <c r="F45" i="10"/>
  <c r="G45" i="10"/>
  <c r="H45" i="10"/>
  <c r="I45" i="10"/>
  <c r="J45" i="10"/>
  <c r="K45" i="10"/>
  <c r="L45" i="10"/>
  <c r="M45" i="10"/>
  <c r="N45" i="10"/>
  <c r="O45" i="10"/>
  <c r="D45" i="10"/>
  <c r="E44" i="10"/>
  <c r="F44" i="10"/>
  <c r="G44" i="10"/>
  <c r="H44" i="10"/>
  <c r="I44" i="10"/>
  <c r="J44" i="10"/>
  <c r="K44" i="10"/>
  <c r="L44" i="10"/>
  <c r="M44" i="10"/>
  <c r="N44" i="10"/>
  <c r="O44" i="10"/>
  <c r="D44" i="10"/>
  <c r="E43" i="10"/>
  <c r="F43" i="10"/>
  <c r="G43" i="10"/>
  <c r="H43" i="10"/>
  <c r="I43" i="10"/>
  <c r="J43" i="10"/>
  <c r="K43" i="10"/>
  <c r="L43" i="10"/>
  <c r="M43" i="10"/>
  <c r="N43" i="10"/>
  <c r="O43" i="10"/>
  <c r="D43" i="10"/>
  <c r="E42" i="10"/>
  <c r="F42" i="10"/>
  <c r="G42" i="10"/>
  <c r="H42" i="10"/>
  <c r="I42" i="10"/>
  <c r="J42" i="10"/>
  <c r="K42" i="10"/>
  <c r="L42" i="10"/>
  <c r="M42" i="10"/>
  <c r="N42" i="10"/>
  <c r="O42" i="10"/>
  <c r="D42" i="10"/>
  <c r="E39" i="10"/>
  <c r="F39" i="10"/>
  <c r="G39" i="10"/>
  <c r="H39" i="10"/>
  <c r="I39" i="10"/>
  <c r="J39" i="10"/>
  <c r="K39" i="10"/>
  <c r="L39" i="10"/>
  <c r="M39" i="10"/>
  <c r="N39" i="10"/>
  <c r="O39" i="10"/>
  <c r="D39" i="10"/>
  <c r="E38" i="10"/>
  <c r="F38" i="10"/>
  <c r="G38" i="10"/>
  <c r="H38" i="10"/>
  <c r="I38" i="10"/>
  <c r="J38" i="10"/>
  <c r="K38" i="10"/>
  <c r="L38" i="10"/>
  <c r="M38" i="10"/>
  <c r="N38" i="10"/>
  <c r="O38" i="10"/>
  <c r="D38" i="10"/>
  <c r="E36" i="10"/>
  <c r="F36" i="10"/>
  <c r="G36" i="10"/>
  <c r="H36" i="10"/>
  <c r="I36" i="10"/>
  <c r="J36" i="10"/>
  <c r="K36" i="10"/>
  <c r="L36" i="10"/>
  <c r="M36" i="10"/>
  <c r="N36" i="10"/>
  <c r="O36" i="10"/>
  <c r="D36" i="10"/>
  <c r="E50" i="10"/>
  <c r="F50" i="10"/>
  <c r="G50" i="10"/>
  <c r="H50" i="10"/>
  <c r="I50" i="10"/>
  <c r="J50" i="10"/>
  <c r="K50" i="10"/>
  <c r="L50" i="10"/>
  <c r="M50" i="10"/>
  <c r="N50" i="10"/>
  <c r="O50" i="10"/>
  <c r="D50" i="10"/>
  <c r="E24" i="10"/>
  <c r="F24" i="10"/>
  <c r="G24" i="10"/>
  <c r="H24" i="10"/>
  <c r="I24" i="10"/>
  <c r="J24" i="10"/>
  <c r="K24" i="10"/>
  <c r="L24" i="10"/>
  <c r="M24" i="10"/>
  <c r="N24" i="10"/>
  <c r="O24" i="10"/>
  <c r="D24" i="10"/>
  <c r="G45" i="8"/>
  <c r="E50" i="8"/>
  <c r="F50" i="8"/>
  <c r="G50" i="8"/>
  <c r="H50" i="8"/>
  <c r="I50" i="8"/>
  <c r="J50" i="8"/>
  <c r="K50" i="8"/>
  <c r="L50" i="8"/>
  <c r="M50" i="8"/>
  <c r="N50" i="8"/>
  <c r="O50" i="8"/>
  <c r="D50" i="8"/>
  <c r="E49" i="8"/>
  <c r="F49" i="8"/>
  <c r="G49" i="8"/>
  <c r="H49" i="8"/>
  <c r="I49" i="8"/>
  <c r="J49" i="8"/>
  <c r="K49" i="8"/>
  <c r="L49" i="8"/>
  <c r="M49" i="8"/>
  <c r="N49" i="8"/>
  <c r="O49" i="8"/>
  <c r="D49" i="8"/>
  <c r="E48" i="8"/>
  <c r="F48" i="8"/>
  <c r="G48" i="8"/>
  <c r="H48" i="8"/>
  <c r="I48" i="8"/>
  <c r="J48" i="8"/>
  <c r="K48" i="8"/>
  <c r="L48" i="8"/>
  <c r="M48" i="8"/>
  <c r="N48" i="8"/>
  <c r="O48" i="8"/>
  <c r="D48" i="8"/>
  <c r="E47" i="8"/>
  <c r="F47" i="8"/>
  <c r="G47" i="8"/>
  <c r="H47" i="8"/>
  <c r="I47" i="8"/>
  <c r="J47" i="8"/>
  <c r="K47" i="8"/>
  <c r="L47" i="8"/>
  <c r="M47" i="8"/>
  <c r="N47" i="8"/>
  <c r="O47" i="8"/>
  <c r="D47" i="8"/>
  <c r="E45" i="8"/>
  <c r="F45" i="8"/>
  <c r="H45" i="8"/>
  <c r="I45" i="8"/>
  <c r="J45" i="8"/>
  <c r="K45" i="8"/>
  <c r="L45" i="8"/>
  <c r="M45" i="8"/>
  <c r="N45" i="8"/>
  <c r="O45" i="8"/>
  <c r="D45" i="8"/>
  <c r="E44" i="8"/>
  <c r="F44" i="8"/>
  <c r="G44" i="8"/>
  <c r="H44" i="8"/>
  <c r="I44" i="8"/>
  <c r="J44" i="8"/>
  <c r="K44" i="8"/>
  <c r="L44" i="8"/>
  <c r="M44" i="8"/>
  <c r="N44" i="8"/>
  <c r="O44" i="8"/>
  <c r="D44" i="8"/>
  <c r="E37" i="8"/>
  <c r="E53" i="8" s="1"/>
  <c r="F37" i="8"/>
  <c r="F53" i="8"/>
  <c r="G37" i="8"/>
  <c r="H37" i="8"/>
  <c r="H53" i="8" s="1"/>
  <c r="I37" i="8"/>
  <c r="I53" i="8" s="1"/>
  <c r="J37" i="8"/>
  <c r="J53" i="8"/>
  <c r="K37" i="8"/>
  <c r="L37" i="8"/>
  <c r="L53" i="8" s="1"/>
  <c r="M37" i="8"/>
  <c r="M53" i="8" s="1"/>
  <c r="N37" i="8"/>
  <c r="N53" i="8"/>
  <c r="O37" i="8"/>
  <c r="D37" i="8"/>
  <c r="D53" i="8" s="1"/>
  <c r="E26" i="8"/>
  <c r="G53" i="8"/>
  <c r="K53" i="8"/>
  <c r="O53" i="8"/>
  <c r="F26" i="8"/>
  <c r="G26" i="8"/>
  <c r="H26" i="8"/>
  <c r="I26" i="8"/>
  <c r="J26" i="8"/>
  <c r="K26" i="8"/>
  <c r="L26" i="8"/>
  <c r="M26" i="8"/>
  <c r="N26" i="8"/>
  <c r="O26" i="8"/>
  <c r="D26" i="8"/>
  <c r="E50" i="7"/>
  <c r="F50" i="7"/>
  <c r="G50" i="7"/>
  <c r="H50" i="7"/>
  <c r="I50" i="7"/>
  <c r="J50" i="7"/>
  <c r="K50" i="7"/>
  <c r="L50" i="7"/>
  <c r="M50" i="7"/>
  <c r="N50" i="7"/>
  <c r="O50" i="7"/>
  <c r="D50" i="7"/>
  <c r="E49" i="7"/>
  <c r="F49" i="7"/>
  <c r="G49" i="7"/>
  <c r="H49" i="7"/>
  <c r="I49" i="7"/>
  <c r="J49" i="7"/>
  <c r="K49" i="7"/>
  <c r="L49" i="7"/>
  <c r="M49" i="7"/>
  <c r="N49" i="7"/>
  <c r="O49" i="7"/>
  <c r="D49" i="7"/>
  <c r="E47" i="7"/>
  <c r="F47" i="7"/>
  <c r="G47" i="7"/>
  <c r="H47" i="7"/>
  <c r="I47" i="7"/>
  <c r="J47" i="7"/>
  <c r="K47" i="7"/>
  <c r="L47" i="7"/>
  <c r="M47" i="7"/>
  <c r="N47" i="7"/>
  <c r="O47" i="7"/>
  <c r="D47" i="7"/>
  <c r="E46" i="7"/>
  <c r="F46" i="7"/>
  <c r="G46" i="7"/>
  <c r="H46" i="7"/>
  <c r="I46" i="7"/>
  <c r="J46" i="7"/>
  <c r="K46" i="7"/>
  <c r="L46" i="7"/>
  <c r="M46" i="7"/>
  <c r="N46" i="7"/>
  <c r="O46" i="7"/>
  <c r="D46" i="7"/>
  <c r="D41" i="7"/>
  <c r="E38" i="7"/>
  <c r="E54" i="7"/>
  <c r="F38" i="7"/>
  <c r="G38" i="7"/>
  <c r="G54" i="7" s="1"/>
  <c r="H38" i="7"/>
  <c r="H54" i="7" s="1"/>
  <c r="I38" i="7"/>
  <c r="I54" i="7"/>
  <c r="J38" i="7"/>
  <c r="K38" i="7"/>
  <c r="K54" i="7" s="1"/>
  <c r="L38" i="7"/>
  <c r="L54" i="7" s="1"/>
  <c r="M38" i="7"/>
  <c r="M54" i="7"/>
  <c r="N38" i="7"/>
  <c r="O38" i="7"/>
  <c r="O54" i="7" s="1"/>
  <c r="D38" i="7"/>
  <c r="D54" i="7" s="1"/>
  <c r="D13" i="7"/>
  <c r="F54" i="7"/>
  <c r="J54" i="7"/>
  <c r="N54" i="7"/>
  <c r="E26" i="7"/>
  <c r="F26" i="7"/>
  <c r="G26" i="7"/>
  <c r="H26" i="7"/>
  <c r="I26" i="7"/>
  <c r="J26" i="7"/>
  <c r="K26" i="7"/>
  <c r="L26" i="7"/>
  <c r="M26" i="7"/>
  <c r="N26" i="7"/>
  <c r="O26" i="7"/>
  <c r="D26" i="7"/>
  <c r="E54" i="6"/>
  <c r="F54" i="6"/>
  <c r="G54" i="6"/>
  <c r="H54" i="6"/>
  <c r="I54" i="6"/>
  <c r="J54" i="6"/>
  <c r="K54" i="6"/>
  <c r="L54" i="6"/>
  <c r="M54" i="6"/>
  <c r="N54" i="6"/>
  <c r="O54" i="6"/>
  <c r="D54" i="6"/>
  <c r="E26" i="6"/>
  <c r="F26" i="6"/>
  <c r="G26" i="6"/>
  <c r="H26" i="6"/>
  <c r="I26" i="6"/>
  <c r="J26" i="6"/>
  <c r="K26" i="6"/>
  <c r="L26" i="6"/>
  <c r="M26" i="6"/>
  <c r="N26" i="6"/>
  <c r="O26" i="6"/>
  <c r="D26" i="6"/>
  <c r="L52" i="5"/>
  <c r="F52" i="5"/>
  <c r="H52" i="5"/>
  <c r="J52" i="5"/>
  <c r="M52" i="5"/>
  <c r="N52" i="5"/>
  <c r="O52" i="5"/>
  <c r="D52" i="5"/>
  <c r="E25" i="5"/>
  <c r="F25" i="5"/>
  <c r="G25" i="5"/>
  <c r="H25" i="5"/>
  <c r="I25" i="5"/>
  <c r="J25" i="5"/>
  <c r="K25" i="5"/>
  <c r="L25" i="5"/>
  <c r="M25" i="5"/>
  <c r="N25" i="5"/>
  <c r="O25" i="5"/>
  <c r="D25" i="5"/>
  <c r="F23" i="13"/>
  <c r="K348" i="17"/>
</calcChain>
</file>

<file path=xl/sharedStrings.xml><?xml version="1.0" encoding="utf-8"?>
<sst xmlns="http://schemas.openxmlformats.org/spreadsheetml/2006/main" count="2563" uniqueCount="268">
  <si>
    <t>Б</t>
  </si>
  <si>
    <t>Ж</t>
  </si>
  <si>
    <t>У</t>
  </si>
  <si>
    <t>200/15</t>
  </si>
  <si>
    <t>-</t>
  </si>
  <si>
    <t>7-11</t>
  </si>
  <si>
    <t>12-18</t>
  </si>
  <si>
    <t>200/15/7</t>
  </si>
  <si>
    <t>№ рец.</t>
  </si>
  <si>
    <t>четверг</t>
  </si>
  <si>
    <t>завтрак</t>
  </si>
  <si>
    <t>обед</t>
  </si>
  <si>
    <t>Хлеб ржано-пшеничный</t>
  </si>
  <si>
    <t>Оладьи с морковью</t>
  </si>
  <si>
    <t>Сироп сахарный</t>
  </si>
  <si>
    <t>Чай с сахаром</t>
  </si>
  <si>
    <t>Кофейный напиток</t>
  </si>
  <si>
    <t>Чай с молоком</t>
  </si>
  <si>
    <t>180/20</t>
  </si>
  <si>
    <t>Нарезка из свежих* огурцов</t>
  </si>
  <si>
    <t>Плов из мяса птицы</t>
  </si>
  <si>
    <t>80/150</t>
  </si>
  <si>
    <t>100/180</t>
  </si>
  <si>
    <t xml:space="preserve">Хлеб пшеничный </t>
  </si>
  <si>
    <t>Икра кабачковая п/п</t>
  </si>
  <si>
    <t>Гуляш из мяса говядины</t>
  </si>
  <si>
    <t>Кисель из сока плодового п/п натурального</t>
  </si>
  <si>
    <t>80/30</t>
  </si>
  <si>
    <t>Сок фруктовый п/п натуральный</t>
  </si>
  <si>
    <t>Нарезка из свежих* томатов</t>
  </si>
  <si>
    <t>Тефтели рыбные</t>
  </si>
  <si>
    <t>Котлеты из мяса говядины</t>
  </si>
  <si>
    <t>Рыба припущенная</t>
  </si>
  <si>
    <t>Хлеб пшеничный</t>
  </si>
  <si>
    <t>Наименование блюда</t>
  </si>
  <si>
    <r>
      <t xml:space="preserve">День: </t>
    </r>
    <r>
      <rPr>
        <sz val="10"/>
        <rFont val="Arial"/>
        <family val="2"/>
        <charset val="204"/>
      </rPr>
      <t>понедельник</t>
    </r>
  </si>
  <si>
    <r>
      <t xml:space="preserve">Неделя: </t>
    </r>
    <r>
      <rPr>
        <sz val="10"/>
        <rFont val="Arial"/>
        <family val="2"/>
        <charset val="204"/>
      </rPr>
      <t>первая</t>
    </r>
  </si>
  <si>
    <r>
      <t xml:space="preserve">Сезон: </t>
    </r>
    <r>
      <rPr>
        <sz val="10"/>
        <rFont val="Arial"/>
        <family val="2"/>
        <charset val="204"/>
      </rPr>
      <t>осенне-зимне-весенний</t>
    </r>
  </si>
  <si>
    <r>
      <t xml:space="preserve">Возрастная категория: </t>
    </r>
    <r>
      <rPr>
        <sz val="10"/>
        <rFont val="Arial"/>
        <family val="2"/>
        <charset val="204"/>
      </rPr>
      <t>7-11 лет</t>
    </r>
  </si>
  <si>
    <t>Масса</t>
  </si>
  <si>
    <t>порции(г)</t>
  </si>
  <si>
    <t>Пищевые вещества (г)</t>
  </si>
  <si>
    <t>Энергетическая</t>
  </si>
  <si>
    <t>ценность(ккал)</t>
  </si>
  <si>
    <t>Витамины (мг)</t>
  </si>
  <si>
    <t>В1</t>
  </si>
  <si>
    <t>С</t>
  </si>
  <si>
    <t>А</t>
  </si>
  <si>
    <t>Е</t>
  </si>
  <si>
    <t>Минеральные вещества (мг)</t>
  </si>
  <si>
    <t>Са</t>
  </si>
  <si>
    <t>Р</t>
  </si>
  <si>
    <t>Mg</t>
  </si>
  <si>
    <t>Fe</t>
  </si>
  <si>
    <r>
      <t xml:space="preserve">624 </t>
    </r>
    <r>
      <rPr>
        <sz val="8"/>
        <rFont val="Arial"/>
        <family val="2"/>
        <charset val="204"/>
      </rPr>
      <t>(2004)</t>
    </r>
  </si>
  <si>
    <r>
      <t xml:space="preserve">096 </t>
    </r>
    <r>
      <rPr>
        <sz val="8"/>
        <rFont val="Arial"/>
        <family val="2"/>
        <charset val="204"/>
      </rPr>
      <t>(2004)</t>
    </r>
  </si>
  <si>
    <t>Масло сливочное (порциями)</t>
  </si>
  <si>
    <r>
      <t xml:space="preserve">686 </t>
    </r>
    <r>
      <rPr>
        <sz val="8"/>
        <rFont val="Arial"/>
        <family val="2"/>
        <charset val="204"/>
      </rPr>
      <t>(2004)</t>
    </r>
  </si>
  <si>
    <r>
      <t xml:space="preserve">627 </t>
    </r>
    <r>
      <rPr>
        <sz val="8"/>
        <rFont val="Arial"/>
        <family val="2"/>
        <charset val="204"/>
      </rPr>
      <t>(2004)</t>
    </r>
  </si>
  <si>
    <t>З а в т р а к</t>
  </si>
  <si>
    <t xml:space="preserve">О б е д  </t>
  </si>
  <si>
    <r>
      <t xml:space="preserve">016 </t>
    </r>
    <r>
      <rPr>
        <sz val="8"/>
        <rFont val="Arial"/>
        <family val="2"/>
        <charset val="204"/>
      </rPr>
      <t>(2004)</t>
    </r>
  </si>
  <si>
    <t xml:space="preserve">Суп картофельный с клецками на </t>
  </si>
  <si>
    <t>бульоне из мяса птицы</t>
  </si>
  <si>
    <r>
      <t xml:space="preserve">492 </t>
    </r>
    <r>
      <rPr>
        <sz val="8"/>
        <rFont val="Arial"/>
        <family val="2"/>
        <charset val="204"/>
      </rPr>
      <t>(2004)</t>
    </r>
  </si>
  <si>
    <t>Чай с сахаром и  лимоном</t>
  </si>
  <si>
    <r>
      <t xml:space="preserve">141/548 </t>
    </r>
    <r>
      <rPr>
        <sz val="8"/>
        <rFont val="Arial"/>
        <family val="2"/>
        <charset val="204"/>
      </rPr>
      <t>(2004)</t>
    </r>
  </si>
  <si>
    <r>
      <t xml:space="preserve">705 </t>
    </r>
    <r>
      <rPr>
        <sz val="8"/>
        <rFont val="Arial"/>
        <family val="2"/>
        <charset val="204"/>
      </rPr>
      <t>(2004)</t>
    </r>
  </si>
  <si>
    <t>Напиток из плодов шиповника</t>
  </si>
  <si>
    <t>Итого:</t>
  </si>
  <si>
    <r>
      <t xml:space="preserve">Возрастная категория: </t>
    </r>
    <r>
      <rPr>
        <sz val="10"/>
        <rFont val="Arial"/>
        <family val="2"/>
        <charset val="204"/>
      </rPr>
      <t>12 лет и старше</t>
    </r>
  </si>
  <si>
    <t>250/25</t>
  </si>
  <si>
    <t>* - с 1 ноября "Нарезка из свежих огурцов" заменяется на "Нарезку из квашеных огурцов" (рец. №17, сборник В.Т.Лапшиной 2004г)</t>
  </si>
  <si>
    <r>
      <t xml:space="preserve">День: </t>
    </r>
    <r>
      <rPr>
        <sz val="10"/>
        <rFont val="Arial"/>
        <family val="2"/>
        <charset val="204"/>
      </rPr>
      <t>вторник</t>
    </r>
  </si>
  <si>
    <r>
      <t xml:space="preserve">302 </t>
    </r>
    <r>
      <rPr>
        <sz val="8"/>
        <rFont val="Arial"/>
        <family val="2"/>
        <charset val="204"/>
      </rPr>
      <t>(2004)</t>
    </r>
  </si>
  <si>
    <t>Каша молочная вязкая манная со сл.маслом</t>
  </si>
  <si>
    <r>
      <t xml:space="preserve">096 </t>
    </r>
    <r>
      <rPr>
        <sz val="8"/>
        <rFont val="Arial"/>
        <family val="2"/>
        <charset val="204"/>
      </rPr>
      <t>(2004</t>
    </r>
    <r>
      <rPr>
        <sz val="10"/>
        <rFont val="Arial"/>
      </rPr>
      <t>)</t>
    </r>
  </si>
  <si>
    <r>
      <t xml:space="preserve">097 </t>
    </r>
    <r>
      <rPr>
        <sz val="8"/>
        <rFont val="Arial"/>
        <family val="2"/>
        <charset val="204"/>
      </rPr>
      <t>(2004)</t>
    </r>
  </si>
  <si>
    <t>Сыр твердых сортов (порциями)</t>
  </si>
  <si>
    <r>
      <t xml:space="preserve">337 </t>
    </r>
    <r>
      <rPr>
        <sz val="8"/>
        <rFont val="Arial"/>
        <family val="2"/>
        <charset val="204"/>
      </rPr>
      <t>(2004)</t>
    </r>
  </si>
  <si>
    <r>
      <t xml:space="preserve">101 </t>
    </r>
    <r>
      <rPr>
        <sz val="8"/>
        <rFont val="Arial"/>
        <family val="2"/>
        <charset val="204"/>
      </rPr>
      <t>(2004)</t>
    </r>
  </si>
  <si>
    <r>
      <t xml:space="preserve">139 </t>
    </r>
    <r>
      <rPr>
        <sz val="8"/>
        <rFont val="Arial"/>
        <family val="2"/>
        <charset val="204"/>
      </rPr>
      <t>(2004)</t>
    </r>
  </si>
  <si>
    <r>
      <t xml:space="preserve">520 </t>
    </r>
    <r>
      <rPr>
        <sz val="8"/>
        <rFont val="Arial"/>
        <family val="2"/>
        <charset val="204"/>
      </rPr>
      <t>(2004)</t>
    </r>
  </si>
  <si>
    <t>Котлеты рыбные</t>
  </si>
  <si>
    <r>
      <t xml:space="preserve">590 </t>
    </r>
    <r>
      <rPr>
        <sz val="8"/>
        <rFont val="Arial"/>
        <family val="2"/>
        <charset val="204"/>
      </rPr>
      <t>(2004)</t>
    </r>
  </si>
  <si>
    <t>Соус белый основной</t>
  </si>
  <si>
    <t xml:space="preserve">Компот из яблок и слив свежих* </t>
  </si>
  <si>
    <r>
      <t xml:space="preserve">633 </t>
    </r>
    <r>
      <rPr>
        <sz val="8"/>
        <rFont val="Arial"/>
        <family val="2"/>
        <charset val="204"/>
      </rPr>
      <t>(2004)</t>
    </r>
  </si>
  <si>
    <t>* - с 1 декабря "Компот из яблок и слив свежих " заменяется на "Компот из смеси сухофруктов" (рец. №639, сборник В.Т.Лапшиной 2004г)</t>
  </si>
  <si>
    <t xml:space="preserve">Суп картофельный с бобовыми (гороховый)  </t>
  </si>
  <si>
    <t xml:space="preserve">на постном бульоне </t>
  </si>
  <si>
    <r>
      <t xml:space="preserve">День: </t>
    </r>
    <r>
      <rPr>
        <sz val="10"/>
        <rFont val="Arial"/>
        <family val="2"/>
        <charset val="204"/>
      </rPr>
      <t>среда</t>
    </r>
  </si>
  <si>
    <r>
      <t xml:space="preserve">312 </t>
    </r>
    <r>
      <rPr>
        <sz val="8"/>
        <rFont val="Arial"/>
        <family val="2"/>
        <charset val="204"/>
      </rPr>
      <t>(2004)</t>
    </r>
  </si>
  <si>
    <r>
      <t xml:space="preserve">860 </t>
    </r>
    <r>
      <rPr>
        <sz val="8"/>
        <rFont val="Arial"/>
        <family val="2"/>
        <charset val="204"/>
      </rPr>
      <t>(1983</t>
    </r>
    <r>
      <rPr>
        <sz val="10"/>
        <rFont val="Arial"/>
      </rPr>
      <t>)</t>
    </r>
  </si>
  <si>
    <t>Соус сметанный (сладкий)</t>
  </si>
  <si>
    <r>
      <t xml:space="preserve">685 </t>
    </r>
    <r>
      <rPr>
        <sz val="8"/>
        <rFont val="Arial"/>
        <family val="2"/>
        <charset val="204"/>
      </rPr>
      <t>(2004)</t>
    </r>
  </si>
  <si>
    <t>Кондитерское изделие п/п (печенье "Юбилейное")</t>
  </si>
  <si>
    <r>
      <t xml:space="preserve">043 </t>
    </r>
    <r>
      <rPr>
        <sz val="8"/>
        <rFont val="Arial"/>
        <family val="2"/>
        <charset val="204"/>
      </rPr>
      <t>(2004)</t>
    </r>
  </si>
  <si>
    <t>* - с 1 марта "Салат из белокочанной капусты" заменяется на "Салат из квашеной капусты" (рец. №45, сборник В.Т.Лапшиной 2004г)</t>
  </si>
  <si>
    <t>Борщ с капустой и картофелем</t>
  </si>
  <si>
    <r>
      <t xml:space="preserve">110 </t>
    </r>
    <r>
      <rPr>
        <sz val="8"/>
        <rFont val="Arial"/>
        <family val="2"/>
        <charset val="204"/>
      </rPr>
      <t>(2004)</t>
    </r>
  </si>
  <si>
    <r>
      <t xml:space="preserve">510 </t>
    </r>
    <r>
      <rPr>
        <sz val="8"/>
        <rFont val="Arial"/>
        <family val="2"/>
        <charset val="204"/>
      </rPr>
      <t>(2004)</t>
    </r>
  </si>
  <si>
    <t>Каша вязкая пшеничная со сливочным маслом</t>
  </si>
  <si>
    <t>Крупеник (гречневый запеченный)</t>
  </si>
  <si>
    <r>
      <t xml:space="preserve">437 </t>
    </r>
    <r>
      <rPr>
        <sz val="8"/>
        <rFont val="Arial"/>
        <family val="2"/>
        <charset val="204"/>
      </rPr>
      <t>(2004)</t>
    </r>
  </si>
  <si>
    <r>
      <t xml:space="preserve">645 </t>
    </r>
    <r>
      <rPr>
        <sz val="8"/>
        <rFont val="Arial"/>
        <family val="2"/>
        <charset val="204"/>
      </rPr>
      <t>(2004)</t>
    </r>
  </si>
  <si>
    <t>100/30</t>
  </si>
  <si>
    <t>Икра свекольная (тушеная)</t>
  </si>
  <si>
    <r>
      <t xml:space="preserve">078 </t>
    </r>
    <r>
      <rPr>
        <sz val="8"/>
        <rFont val="Arial"/>
        <family val="2"/>
        <charset val="204"/>
      </rPr>
      <t>(2004)</t>
    </r>
  </si>
  <si>
    <r>
      <t xml:space="preserve">День: </t>
    </r>
    <r>
      <rPr>
        <sz val="10"/>
        <rFont val="Arial"/>
        <family val="2"/>
        <charset val="204"/>
      </rPr>
      <t>четверг</t>
    </r>
  </si>
  <si>
    <r>
      <t xml:space="preserve">317 </t>
    </r>
    <r>
      <rPr>
        <sz val="8"/>
        <rFont val="Arial"/>
        <family val="2"/>
        <charset val="204"/>
      </rPr>
      <t>(2004)</t>
    </r>
  </si>
  <si>
    <t>Запеканка со свежими плодами</t>
  </si>
  <si>
    <t>на бульоне  из мяса птицы</t>
  </si>
  <si>
    <r>
      <t xml:space="preserve">140 </t>
    </r>
    <r>
      <rPr>
        <sz val="8"/>
        <rFont val="Arial"/>
        <family val="2"/>
        <charset val="204"/>
      </rPr>
      <t>(2004)</t>
    </r>
  </si>
  <si>
    <r>
      <t xml:space="preserve">203 </t>
    </r>
    <r>
      <rPr>
        <sz val="8"/>
        <rFont val="Arial"/>
        <family val="2"/>
        <charset val="204"/>
      </rPr>
      <t>(2004)</t>
    </r>
  </si>
  <si>
    <t>Картофель отварной со сливочным маслом</t>
  </si>
  <si>
    <r>
      <t xml:space="preserve">487 </t>
    </r>
    <r>
      <rPr>
        <sz val="8"/>
        <rFont val="Arial"/>
        <family val="2"/>
        <charset val="204"/>
      </rPr>
      <t>(2004)</t>
    </r>
  </si>
  <si>
    <t>Птица отварная</t>
  </si>
  <si>
    <r>
      <t xml:space="preserve">587 </t>
    </r>
    <r>
      <rPr>
        <sz val="8"/>
        <rFont val="Arial"/>
        <family val="2"/>
        <charset val="204"/>
      </rPr>
      <t>(2004)</t>
    </r>
  </si>
  <si>
    <t>Соус томатный</t>
  </si>
  <si>
    <t>Суп с макаронными изделиями п/п</t>
  </si>
  <si>
    <r>
      <t xml:space="preserve">День: </t>
    </r>
    <r>
      <rPr>
        <sz val="10"/>
        <rFont val="Arial"/>
        <family val="2"/>
        <charset val="204"/>
      </rPr>
      <t>пятница</t>
    </r>
  </si>
  <si>
    <r>
      <t xml:space="preserve">160 </t>
    </r>
    <r>
      <rPr>
        <sz val="8"/>
        <rFont val="Arial"/>
        <family val="2"/>
        <charset val="204"/>
      </rPr>
      <t>(2004)</t>
    </r>
  </si>
  <si>
    <t>Суп молочный с макаронными изделиями</t>
  </si>
  <si>
    <t>Кондитерское изделие п/п (булочка "Забава")</t>
  </si>
  <si>
    <r>
      <t xml:space="preserve">019 </t>
    </r>
    <r>
      <rPr>
        <sz val="8"/>
        <rFont val="Arial"/>
        <family val="2"/>
        <charset val="204"/>
      </rPr>
      <t>(2004)</t>
    </r>
  </si>
  <si>
    <t>* - с 1ноября "Нарезка из свежих томатов" заменяется на "Нарезку из квашеных томатов" (рецептура №17, сборник В.Т.Лапшиной 2004г)</t>
  </si>
  <si>
    <r>
      <t xml:space="preserve">137 </t>
    </r>
    <r>
      <rPr>
        <sz val="8"/>
        <rFont val="Arial"/>
        <family val="2"/>
        <charset val="204"/>
      </rPr>
      <t>(2004)</t>
    </r>
  </si>
  <si>
    <t xml:space="preserve">Суп картофельный с мясными фрикадельками </t>
  </si>
  <si>
    <t>200/25</t>
  </si>
  <si>
    <r>
      <t xml:space="preserve">508 </t>
    </r>
    <r>
      <rPr>
        <sz val="8"/>
        <rFont val="Arial"/>
        <family val="2"/>
        <charset val="204"/>
      </rPr>
      <t>(2004)</t>
    </r>
  </si>
  <si>
    <t>Каша рассыпчатая гречневая со сливочн. маслом</t>
  </si>
  <si>
    <t>Хлеб пшеничный йодированный</t>
  </si>
  <si>
    <r>
      <t xml:space="preserve">День: </t>
    </r>
    <r>
      <rPr>
        <sz val="10"/>
        <rFont val="Arial"/>
        <family val="2"/>
        <charset val="204"/>
      </rPr>
      <t>суббота</t>
    </r>
  </si>
  <si>
    <r>
      <t xml:space="preserve">340 </t>
    </r>
    <r>
      <rPr>
        <sz val="8"/>
        <rFont val="Arial"/>
        <family val="2"/>
        <charset val="204"/>
      </rPr>
      <t>(2004)</t>
    </r>
  </si>
  <si>
    <t>Омлет натуральный запеченый</t>
  </si>
  <si>
    <r>
      <t xml:space="preserve">693 </t>
    </r>
    <r>
      <rPr>
        <sz val="8"/>
        <rFont val="Arial"/>
        <family val="2"/>
        <charset val="204"/>
      </rPr>
      <t>(2004)</t>
    </r>
  </si>
  <si>
    <t>Какао с молоком</t>
  </si>
  <si>
    <t xml:space="preserve">Плоды свежие (груши) </t>
  </si>
  <si>
    <t>Икра морковная (тушеная)</t>
  </si>
  <si>
    <r>
      <t xml:space="preserve">131 </t>
    </r>
    <r>
      <rPr>
        <sz val="8"/>
        <rFont val="Arial"/>
        <family val="2"/>
        <charset val="204"/>
      </rPr>
      <t>(2004)</t>
    </r>
  </si>
  <si>
    <t>Рассольник домашний</t>
  </si>
  <si>
    <t xml:space="preserve">на постном бульоне  </t>
  </si>
  <si>
    <r>
      <t xml:space="preserve">512 </t>
    </r>
    <r>
      <rPr>
        <sz val="8"/>
        <rFont val="Arial"/>
        <family val="2"/>
        <charset val="204"/>
      </rPr>
      <t>(2004)</t>
    </r>
  </si>
  <si>
    <t>Рис припущенный со сливочным маслом</t>
  </si>
  <si>
    <r>
      <t xml:space="preserve">374 </t>
    </r>
    <r>
      <rPr>
        <sz val="8"/>
        <rFont val="Arial"/>
        <family val="2"/>
        <charset val="204"/>
      </rPr>
      <t>(2004)</t>
    </r>
  </si>
  <si>
    <t>Рыба, тушеная в томате с овощами</t>
  </si>
  <si>
    <r>
      <t xml:space="preserve">Неделя: </t>
    </r>
    <r>
      <rPr>
        <sz val="10"/>
        <rFont val="Arial"/>
        <family val="2"/>
        <charset val="204"/>
      </rPr>
      <t>вторая</t>
    </r>
  </si>
  <si>
    <t xml:space="preserve">Суп с макаронными изделиями п/п </t>
  </si>
  <si>
    <t>на бульоне из мяса птицы</t>
  </si>
  <si>
    <r>
      <t xml:space="preserve">478 </t>
    </r>
    <r>
      <rPr>
        <sz val="8"/>
        <rFont val="Arial"/>
        <family val="2"/>
        <charset val="204"/>
      </rPr>
      <t>(2004)</t>
    </r>
  </si>
  <si>
    <t>Запеканка картофельная с отварным мясом птицы</t>
  </si>
  <si>
    <t>Компот из яблок и слив свежих* *</t>
  </si>
  <si>
    <t>* * - с 1 декабря "Компот из яблок и слив свежих " заменяется на "Компот из смеси сухофруктов" (рец. №639, сборник В.Т.Лапшиной 2004г)</t>
  </si>
  <si>
    <t>Каша молочная вязкая овсяная со сл.маслом</t>
  </si>
  <si>
    <r>
      <t xml:space="preserve">511 </t>
    </r>
    <r>
      <rPr>
        <sz val="8"/>
        <rFont val="Arial"/>
        <family val="2"/>
        <charset val="204"/>
      </rPr>
      <t>(2004)</t>
    </r>
  </si>
  <si>
    <r>
      <t xml:space="preserve">394 </t>
    </r>
    <r>
      <rPr>
        <sz val="8"/>
        <rFont val="Arial"/>
        <family val="2"/>
        <charset val="204"/>
      </rPr>
      <t>(2004)</t>
    </r>
  </si>
  <si>
    <r>
      <t xml:space="preserve">593 </t>
    </r>
    <r>
      <rPr>
        <sz val="8"/>
        <rFont val="Arial"/>
        <family val="2"/>
        <charset val="204"/>
      </rPr>
      <t>(2004)</t>
    </r>
  </si>
  <si>
    <r>
      <t xml:space="preserve">315 </t>
    </r>
    <r>
      <rPr>
        <sz val="8"/>
        <rFont val="Arial"/>
        <family val="2"/>
        <charset val="204"/>
      </rPr>
      <t>(2004)</t>
    </r>
  </si>
  <si>
    <t xml:space="preserve">Запеканка рисовая с творогом </t>
  </si>
  <si>
    <t>Кондитерское изделие п/п (булочка "Секрет")</t>
  </si>
  <si>
    <t>Салат из белокочанной капусты*</t>
  </si>
  <si>
    <t>Бефстроганов из говядины</t>
  </si>
  <si>
    <t>Омлет натуральный (запеченый)</t>
  </si>
  <si>
    <r>
      <t xml:space="preserve">473 </t>
    </r>
    <r>
      <rPr>
        <sz val="8"/>
        <rFont val="Arial"/>
        <family val="2"/>
        <charset val="204"/>
      </rPr>
      <t>(1983)</t>
    </r>
  </si>
  <si>
    <t xml:space="preserve">Плоды свежие (яблоки) </t>
  </si>
  <si>
    <t>Суп картофельный с фрикадельками из мяса птицы</t>
  </si>
  <si>
    <t>Рагу из мяса птицы с овощами</t>
  </si>
  <si>
    <r>
      <t xml:space="preserve">489 </t>
    </r>
    <r>
      <rPr>
        <sz val="8"/>
        <rFont val="Arial"/>
        <family val="2"/>
        <charset val="204"/>
      </rPr>
      <t>(2004)</t>
    </r>
  </si>
  <si>
    <t>105/30</t>
  </si>
  <si>
    <t>Пудинг манный с яблоками</t>
  </si>
  <si>
    <t>Суп летний овощной  на постном бульоне</t>
  </si>
  <si>
    <r>
      <t xml:space="preserve">332 </t>
    </r>
    <r>
      <rPr>
        <sz val="8"/>
        <rFont val="Arial"/>
        <family val="2"/>
        <charset val="204"/>
      </rPr>
      <t>(2004)</t>
    </r>
  </si>
  <si>
    <t>Макароны отварные со сливочным маслом</t>
  </si>
  <si>
    <r>
      <t xml:space="preserve">214 </t>
    </r>
    <r>
      <rPr>
        <sz val="8"/>
        <rFont val="Arial"/>
        <family val="2"/>
        <charset val="204"/>
      </rPr>
      <t>(2004)</t>
    </r>
  </si>
  <si>
    <t>Капуста тушеная</t>
  </si>
  <si>
    <r>
      <t xml:space="preserve">413 </t>
    </r>
    <r>
      <rPr>
        <sz val="8"/>
        <rFont val="Arial"/>
        <family val="2"/>
        <charset val="204"/>
      </rPr>
      <t>(2004)</t>
    </r>
  </si>
  <si>
    <t>Сосиска п/п отварная</t>
  </si>
  <si>
    <r>
      <t xml:space="preserve">128 </t>
    </r>
    <r>
      <rPr>
        <sz val="8"/>
        <rFont val="Arial"/>
        <family val="2"/>
        <charset val="204"/>
      </rPr>
      <t>(2004)</t>
    </r>
  </si>
  <si>
    <t>Щи по-уральски (с перловой крупой)</t>
  </si>
  <si>
    <r>
      <t xml:space="preserve">371 </t>
    </r>
    <r>
      <rPr>
        <sz val="8"/>
        <rFont val="Arial"/>
        <family val="2"/>
        <charset val="204"/>
      </rPr>
      <t>(2004)</t>
    </r>
  </si>
  <si>
    <r>
      <t xml:space="preserve">388 </t>
    </r>
    <r>
      <rPr>
        <sz val="8"/>
        <rFont val="Arial"/>
        <family val="2"/>
        <charset val="204"/>
      </rPr>
      <t>(2004)</t>
    </r>
  </si>
  <si>
    <t>1шт (50)</t>
  </si>
  <si>
    <t>1шт (40)</t>
  </si>
  <si>
    <t>карта</t>
  </si>
  <si>
    <t xml:space="preserve">Технологическая </t>
  </si>
  <si>
    <t>Цена</t>
  </si>
  <si>
    <t>руб, коп</t>
  </si>
  <si>
    <t>на постном бульоне со сметаной</t>
  </si>
  <si>
    <t>200/10</t>
  </si>
  <si>
    <t>250/10</t>
  </si>
  <si>
    <t xml:space="preserve">Суп  с бобовыми (гороховый)  </t>
  </si>
  <si>
    <t xml:space="preserve">Суп с бобовыми (гороховый)  </t>
  </si>
  <si>
    <r>
      <t xml:space="preserve">145 </t>
    </r>
    <r>
      <rPr>
        <sz val="8"/>
        <rFont val="Arial"/>
        <family val="2"/>
        <charset val="204"/>
      </rPr>
      <t>(2004)</t>
    </r>
  </si>
  <si>
    <r>
      <t xml:space="preserve">137/112 </t>
    </r>
    <r>
      <rPr>
        <sz val="8"/>
        <rFont val="Arial"/>
        <family val="2"/>
        <charset val="204"/>
      </rPr>
      <t>(2004)</t>
    </r>
  </si>
  <si>
    <t>СОГЛАСОВАНО:</t>
  </si>
  <si>
    <t>Руководитель ТО УФС Роспотребнадзора</t>
  </si>
  <si>
    <t>по Краснодарскому краю в г.Армавире,</t>
  </si>
  <si>
    <t xml:space="preserve">Успенском, Новокубанском и </t>
  </si>
  <si>
    <t>Отрадненском районах</t>
  </si>
  <si>
    <t>____________________ С.В.Кирина</t>
  </si>
  <si>
    <t>"_____" ___________________ 201__г</t>
  </si>
  <si>
    <t>ПРИМЕРНОЕ ДВЕНАДЦАТИДНЕВНОЕ МЕНЮ</t>
  </si>
  <si>
    <t>7 - 11 ЛЕТ, 12 ЛЕТ И СТАРШЕ</t>
  </si>
  <si>
    <t>"_____" _________________201__г</t>
  </si>
  <si>
    <t>образования Новокубанский район</t>
  </si>
  <si>
    <t xml:space="preserve"> ЗАВТРАКОВ И  ОБЕДОВ ДЛЯ ШКОЛЬНОЙ СТОЛОВОЙ</t>
  </si>
  <si>
    <t>Говядина - охлажденное филе 1 категории</t>
  </si>
  <si>
    <t>С - витаминизация III блюд</t>
  </si>
  <si>
    <t>1.</t>
  </si>
  <si>
    <t>2.</t>
  </si>
  <si>
    <t>3.</t>
  </si>
  <si>
    <t>4.</t>
  </si>
  <si>
    <t>5.</t>
  </si>
  <si>
    <t>6.</t>
  </si>
  <si>
    <t>7.</t>
  </si>
  <si>
    <t>8.</t>
  </si>
  <si>
    <t>П  Р  И  М  Е  Ч  А  Н  И  Е :</t>
  </si>
  <si>
    <t>9.</t>
  </si>
  <si>
    <r>
      <t>Йодообогащенные продукты :   соль йодированная ( соль поваренная обогащеная калияйодом, массовая доля йода (40,0 ± 15,0)*10</t>
    </r>
    <r>
      <rPr>
        <sz val="8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 мг )</t>
    </r>
  </si>
  <si>
    <t>Птица - тушки цыплят-бройлеров охлажденные 1 категории</t>
  </si>
  <si>
    <t>С 1 марта овощи урожая прошлого года ( капуста, репчатый лук, корнеплоды и др.) используются только после термической обработки</t>
  </si>
  <si>
    <t>Хлебобулочное изделие обогащенное йодказеином ( содержание йода 0,033 мг на 100г готовой продукции)</t>
  </si>
  <si>
    <r>
      <t xml:space="preserve">735/732 </t>
    </r>
    <r>
      <rPr>
        <sz val="8"/>
        <rFont val="Arial"/>
        <family val="2"/>
        <charset val="204"/>
      </rPr>
      <t>(2004)</t>
    </r>
  </si>
  <si>
    <r>
      <t xml:space="preserve">692 </t>
    </r>
    <r>
      <rPr>
        <sz val="8"/>
        <rFont val="Arial"/>
        <family val="2"/>
        <charset val="204"/>
      </rPr>
      <t>(2004)</t>
    </r>
  </si>
  <si>
    <t>Яйцо отварное (вкрутую)</t>
  </si>
  <si>
    <t>Пюре картофельное со сливочным маслом</t>
  </si>
  <si>
    <r>
      <t xml:space="preserve">600 </t>
    </r>
    <r>
      <rPr>
        <sz val="8"/>
        <rFont val="Arial"/>
        <family val="2"/>
        <charset val="204"/>
      </rPr>
      <t>(2004</t>
    </r>
    <r>
      <rPr>
        <sz val="10"/>
        <rFont val="Arial"/>
      </rPr>
      <t>)</t>
    </r>
  </si>
  <si>
    <t>2шт (25)</t>
  </si>
  <si>
    <r>
      <t xml:space="preserve">451 </t>
    </r>
    <r>
      <rPr>
        <sz val="8"/>
        <rFont val="Arial"/>
        <family val="2"/>
        <charset val="204"/>
      </rPr>
      <t>(2004)</t>
    </r>
  </si>
  <si>
    <t>Рыба тушеная в томате с овощами</t>
  </si>
  <si>
    <t>Оладьи с яблоками</t>
  </si>
  <si>
    <t>Рис отварной со сливочным маслом</t>
  </si>
  <si>
    <r>
      <t xml:space="preserve">423 </t>
    </r>
    <r>
      <rPr>
        <sz val="8"/>
        <rFont val="Arial"/>
        <family val="2"/>
        <charset val="204"/>
      </rPr>
      <t>(2004)</t>
    </r>
  </si>
  <si>
    <t>423 (2004)</t>
  </si>
  <si>
    <t xml:space="preserve">Омлет натуральный (запеченый) с зеленым горошком </t>
  </si>
  <si>
    <r>
      <t xml:space="preserve">318 </t>
    </r>
    <r>
      <rPr>
        <sz val="8"/>
        <rFont val="Arial"/>
        <family val="2"/>
        <charset val="204"/>
      </rPr>
      <t>(2004)</t>
    </r>
  </si>
  <si>
    <t>Молоко  сгущеное п/п</t>
  </si>
  <si>
    <t>Кондитерское изделие п/п (печенье "Топленое молоко")</t>
  </si>
  <si>
    <t>Шницель рубленный (из мяса говядины)</t>
  </si>
  <si>
    <t>Нарезка из квашеных огурцов</t>
  </si>
  <si>
    <r>
      <t xml:space="preserve">017 </t>
    </r>
    <r>
      <rPr>
        <sz val="8"/>
        <rFont val="Arial"/>
        <family val="2"/>
        <charset val="204"/>
      </rPr>
      <t>(2004)</t>
    </r>
  </si>
  <si>
    <r>
      <t xml:space="preserve">639 </t>
    </r>
    <r>
      <rPr>
        <sz val="8"/>
        <rFont val="Arial"/>
        <family val="2"/>
        <charset val="204"/>
      </rPr>
      <t>(2004)</t>
    </r>
  </si>
  <si>
    <t>Компот из смеси сухофруктов</t>
  </si>
  <si>
    <r>
      <t xml:space="preserve">045 </t>
    </r>
    <r>
      <rPr>
        <sz val="8"/>
        <rFont val="Arial"/>
        <family val="2"/>
        <charset val="204"/>
      </rPr>
      <t>(2004)</t>
    </r>
  </si>
  <si>
    <t>Салат из квашеной  капусты</t>
  </si>
  <si>
    <t>Нарезка из квашеных томатов</t>
  </si>
  <si>
    <t>Омлет натуральный (запеченый) со сливочным маслом</t>
  </si>
  <si>
    <t>Салат из квашеной капусты</t>
  </si>
  <si>
    <t>Омлет натуральный (запеченый) с зеленым горошком</t>
  </si>
  <si>
    <t>Молоко сгущеное п/п</t>
  </si>
  <si>
    <t xml:space="preserve">                                                               УТВЕРЖДАЮ:</t>
  </si>
  <si>
    <t>( 1,89-1шт)</t>
  </si>
  <si>
    <t>понедельник</t>
  </si>
  <si>
    <t>вторник</t>
  </si>
  <si>
    <t>среда</t>
  </si>
  <si>
    <t>пятница</t>
  </si>
  <si>
    <t>суббота</t>
  </si>
  <si>
    <t>завтрак+обед</t>
  </si>
  <si>
    <t xml:space="preserve">средняя цена </t>
  </si>
  <si>
    <t>1 неделя:</t>
  </si>
  <si>
    <t>2неделя:</t>
  </si>
  <si>
    <t>*данные по ценам на февраль 2013года</t>
  </si>
  <si>
    <t>средняя цена по пятидневке</t>
  </si>
  <si>
    <t xml:space="preserve"> МОБУСОШ №7 х.Кирова</t>
  </si>
  <si>
    <t>Директор МОБУСОШ № 7</t>
  </si>
  <si>
    <t xml:space="preserve">хутора Кирова муниципального </t>
  </si>
  <si>
    <t>________________________М.Д.Лазарева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</si>
</sst>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00"/>
  </numFmts>
  <fonts count="20" x14ac:knownFonts="1">
    <font>
      <sz val="10"/>
      <name val="Arial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24"/>
      <name val="Times New Roman"/>
      <family val="1"/>
      <charset val="204"/>
    </font>
    <font>
      <i/>
      <sz val="24"/>
      <name val="Times New Roman"/>
      <family val="1"/>
      <charset val="204"/>
    </font>
    <font>
      <sz val="12"/>
      <name val="Arial"/>
    </font>
    <font>
      <b/>
      <i/>
      <sz val="12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Fill="1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0" xfId="0" applyFill="1" applyBorder="1"/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/>
    <xf numFmtId="180" fontId="0" fillId="0" borderId="2" xfId="0" applyNumberFormat="1" applyBorder="1"/>
    <xf numFmtId="2" fontId="0" fillId="0" borderId="0" xfId="0" applyNumberFormat="1"/>
    <xf numFmtId="0" fontId="2" fillId="0" borderId="2" xfId="0" applyFont="1" applyBorder="1"/>
    <xf numFmtId="2" fontId="0" fillId="0" borderId="7" xfId="0" applyNumberFormat="1" applyBorder="1" applyAlignment="1">
      <alignment horizontal="right" vertical="center"/>
    </xf>
    <xf numFmtId="2" fontId="0" fillId="0" borderId="0" xfId="0" applyNumberFormat="1" applyBorder="1"/>
    <xf numFmtId="0" fontId="2" fillId="0" borderId="0" xfId="0" applyFont="1" applyBorder="1"/>
    <xf numFmtId="2" fontId="0" fillId="0" borderId="1" xfId="0" applyNumberFormat="1" applyBorder="1"/>
    <xf numFmtId="0" fontId="0" fillId="0" borderId="2" xfId="0" applyNumberFormat="1" applyBorder="1" applyAlignment="1">
      <alignment horizontal="center"/>
    </xf>
    <xf numFmtId="2" fontId="0" fillId="0" borderId="2" xfId="0" applyNumberFormat="1" applyBorder="1" applyProtection="1">
      <protection locked="0"/>
    </xf>
    <xf numFmtId="0" fontId="2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0" fillId="0" borderId="11" xfId="0" applyNumberFormat="1" applyBorder="1"/>
    <xf numFmtId="2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/>
    <xf numFmtId="0" fontId="7" fillId="0" borderId="0" xfId="0" applyFont="1" applyBorder="1"/>
    <xf numFmtId="0" fontId="15" fillId="0" borderId="0" xfId="0" applyFont="1" applyBorder="1"/>
    <xf numFmtId="0" fontId="14" fillId="0" borderId="0" xfId="0" applyFont="1" applyBorder="1"/>
    <xf numFmtId="0" fontId="16" fillId="0" borderId="0" xfId="0" applyFont="1" applyBorder="1"/>
    <xf numFmtId="2" fontId="0" fillId="0" borderId="8" xfId="0" applyNumberFormat="1" applyBorder="1" applyAlignment="1">
      <alignment horizontal="right" vertical="center"/>
    </xf>
    <xf numFmtId="2" fontId="0" fillId="0" borderId="7" xfId="0" applyNumberFormat="1" applyBorder="1"/>
    <xf numFmtId="2" fontId="0" fillId="0" borderId="2" xfId="0" applyNumberFormat="1" applyBorder="1" applyAlignment="1">
      <alignment horizontal="right"/>
    </xf>
    <xf numFmtId="2" fontId="2" fillId="0" borderId="2" xfId="0" applyNumberFormat="1" applyFont="1" applyBorder="1"/>
    <xf numFmtId="2" fontId="2" fillId="0" borderId="0" xfId="0" applyNumberFormat="1" applyFont="1"/>
    <xf numFmtId="2" fontId="2" fillId="0" borderId="2" xfId="0" applyNumberFormat="1" applyFont="1" applyBorder="1" applyAlignment="1">
      <alignment horizontal="right" vertical="center"/>
    </xf>
    <xf numFmtId="2" fontId="2" fillId="0" borderId="0" xfId="0" applyNumberFormat="1" applyFont="1" applyBorder="1"/>
    <xf numFmtId="2" fontId="0" fillId="0" borderId="8" xfId="0" applyNumberFormat="1" applyBorder="1"/>
    <xf numFmtId="0" fontId="0" fillId="0" borderId="6" xfId="0" applyBorder="1" applyAlignment="1">
      <alignment horizontal="center" vertical="center"/>
    </xf>
    <xf numFmtId="2" fontId="2" fillId="0" borderId="6" xfId="0" applyNumberFormat="1" applyFont="1" applyBorder="1"/>
    <xf numFmtId="2" fontId="0" fillId="0" borderId="6" xfId="0" applyNumberFormat="1" applyBorder="1"/>
    <xf numFmtId="0" fontId="17" fillId="0" borderId="12" xfId="0" applyFont="1" applyBorder="1"/>
    <xf numFmtId="0" fontId="18" fillId="0" borderId="13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2" fontId="17" fillId="0" borderId="17" xfId="0" applyNumberFormat="1" applyFont="1" applyBorder="1"/>
    <xf numFmtId="2" fontId="17" fillId="0" borderId="18" xfId="0" applyNumberFormat="1" applyFont="1" applyBorder="1"/>
    <xf numFmtId="0" fontId="17" fillId="0" borderId="19" xfId="0" applyFont="1" applyBorder="1" applyAlignment="1">
      <alignment horizontal="right"/>
    </xf>
    <xf numFmtId="2" fontId="17" fillId="0" borderId="20" xfId="0" applyNumberFormat="1" applyFont="1" applyBorder="1"/>
    <xf numFmtId="2" fontId="17" fillId="0" borderId="21" xfId="0" applyNumberFormat="1" applyFont="1" applyBorder="1"/>
    <xf numFmtId="0" fontId="17" fillId="0" borderId="22" xfId="0" applyFont="1" applyBorder="1" applyAlignment="1">
      <alignment horizontal="right"/>
    </xf>
    <xf numFmtId="2" fontId="17" fillId="0" borderId="23" xfId="0" applyNumberFormat="1" applyFont="1" applyBorder="1"/>
    <xf numFmtId="2" fontId="17" fillId="0" borderId="24" xfId="0" applyNumberFormat="1" applyFont="1" applyBorder="1"/>
    <xf numFmtId="0" fontId="18" fillId="0" borderId="25" xfId="0" applyFont="1" applyBorder="1" applyAlignment="1">
      <alignment horizontal="center"/>
    </xf>
    <xf numFmtId="2" fontId="17" fillId="0" borderId="26" xfId="0" applyNumberFormat="1" applyFont="1" applyBorder="1"/>
    <xf numFmtId="2" fontId="17" fillId="0" borderId="27" xfId="0" applyNumberFormat="1" applyFont="1" applyBorder="1"/>
    <xf numFmtId="2" fontId="19" fillId="0" borderId="26" xfId="0" applyNumberFormat="1" applyFont="1" applyBorder="1"/>
    <xf numFmtId="2" fontId="19" fillId="0" borderId="27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2" fontId="0" fillId="0" borderId="7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opLeftCell="B355" zoomScale="125" zoomScaleNormal="125" workbookViewId="0">
      <selection activeCell="M32" sqref="M32"/>
    </sheetView>
  </sheetViews>
  <sheetFormatPr defaultRowHeight="12.75" x14ac:dyDescent="0.2"/>
  <cols>
    <col min="1" max="13" width="9.140625" style="70"/>
    <col min="14" max="14" width="7.140625" style="70" customWidth="1"/>
    <col min="15" max="16384" width="9.140625" style="70"/>
  </cols>
  <sheetData>
    <row r="1" spans="1:17" ht="15.75" x14ac:dyDescent="0.25">
      <c r="A1" s="103" t="s">
        <v>195</v>
      </c>
      <c r="B1" s="103"/>
      <c r="C1" s="103"/>
      <c r="D1" s="103"/>
      <c r="E1" s="69"/>
      <c r="F1" s="69"/>
      <c r="G1" s="69"/>
      <c r="H1" s="69"/>
      <c r="I1" s="69"/>
      <c r="J1" s="69"/>
      <c r="K1" s="104" t="s">
        <v>251</v>
      </c>
      <c r="L1" s="104"/>
      <c r="M1" s="104"/>
      <c r="N1" s="104"/>
      <c r="O1" s="104"/>
      <c r="P1" s="104"/>
    </row>
    <row r="2" spans="1:17" ht="15.75" x14ac:dyDescent="0.25">
      <c r="A2" s="69" t="s">
        <v>196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7" ht="15.75" x14ac:dyDescent="0.25">
      <c r="A3" s="69" t="s">
        <v>197</v>
      </c>
      <c r="B3" s="69"/>
      <c r="C3" s="69"/>
      <c r="D3" s="69"/>
      <c r="E3" s="69"/>
      <c r="F3" s="69"/>
      <c r="G3" s="69"/>
      <c r="H3" s="69"/>
      <c r="I3" s="69"/>
      <c r="J3" s="69"/>
      <c r="K3" s="105" t="s">
        <v>265</v>
      </c>
      <c r="L3" s="105"/>
      <c r="M3" s="105"/>
      <c r="N3" s="105"/>
      <c r="O3" s="105"/>
      <c r="P3" s="105"/>
      <c r="Q3" s="105"/>
    </row>
    <row r="4" spans="1:17" ht="15.75" x14ac:dyDescent="0.25">
      <c r="A4" s="69" t="s">
        <v>198</v>
      </c>
      <c r="B4" s="69"/>
      <c r="C4" s="69"/>
      <c r="D4" s="69"/>
      <c r="E4" s="69"/>
      <c r="F4" s="69"/>
      <c r="G4" s="69"/>
      <c r="H4" s="69"/>
      <c r="I4" s="69"/>
      <c r="J4" s="69"/>
      <c r="K4" s="105" t="s">
        <v>266</v>
      </c>
      <c r="L4" s="105"/>
      <c r="M4" s="105"/>
      <c r="N4" s="105"/>
      <c r="O4" s="105"/>
      <c r="P4" s="105"/>
      <c r="Q4" s="105"/>
    </row>
    <row r="5" spans="1:17" ht="15.75" x14ac:dyDescent="0.25">
      <c r="A5" s="69" t="s">
        <v>199</v>
      </c>
      <c r="B5" s="69"/>
      <c r="C5" s="69"/>
      <c r="D5" s="69"/>
      <c r="E5" s="69"/>
      <c r="F5" s="69"/>
      <c r="G5" s="69"/>
      <c r="H5" s="69"/>
      <c r="I5" s="69"/>
      <c r="J5" s="69"/>
      <c r="K5" s="105" t="s">
        <v>205</v>
      </c>
      <c r="L5" s="105"/>
      <c r="M5" s="105"/>
      <c r="N5" s="105"/>
      <c r="O5" s="105"/>
      <c r="P5" s="105"/>
      <c r="Q5" s="105"/>
    </row>
    <row r="6" spans="1:17" ht="28.5" customHeight="1" x14ac:dyDescent="0.25">
      <c r="A6" s="69" t="s">
        <v>200</v>
      </c>
      <c r="B6" s="69"/>
      <c r="C6" s="69"/>
      <c r="D6" s="69"/>
      <c r="E6" s="69"/>
      <c r="F6" s="69"/>
      <c r="G6" s="69"/>
      <c r="H6" s="69"/>
      <c r="I6" s="69"/>
      <c r="J6" s="69"/>
      <c r="K6" s="105" t="s">
        <v>267</v>
      </c>
      <c r="L6" s="105"/>
      <c r="M6" s="105"/>
      <c r="N6" s="105"/>
      <c r="O6" s="105"/>
      <c r="P6" s="105"/>
      <c r="Q6" s="105"/>
    </row>
    <row r="7" spans="1:17" ht="15.75" x14ac:dyDescent="0.25">
      <c r="A7" s="69" t="s">
        <v>204</v>
      </c>
      <c r="B7" s="69"/>
      <c r="C7" s="69"/>
      <c r="D7" s="69"/>
      <c r="E7" s="69"/>
      <c r="F7" s="69"/>
      <c r="G7" s="69"/>
      <c r="H7" s="69"/>
      <c r="I7" s="69"/>
      <c r="J7" s="69"/>
      <c r="K7" s="105" t="s">
        <v>201</v>
      </c>
      <c r="L7" s="105"/>
      <c r="M7" s="105"/>
      <c r="N7" s="105"/>
      <c r="O7" s="105"/>
      <c r="P7" s="105"/>
      <c r="Q7" s="105"/>
    </row>
    <row r="13" spans="1:17" ht="58.5" customHeight="1" x14ac:dyDescent="0.2"/>
    <row r="14" spans="1:17" ht="28.5" customHeight="1" x14ac:dyDescent="0.2"/>
    <row r="15" spans="1:17" s="71" customFormat="1" ht="34.5" customHeight="1" x14ac:dyDescent="0.45">
      <c r="A15" s="106" t="s">
        <v>202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7" s="71" customFormat="1" ht="30.75" x14ac:dyDescent="0.4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</row>
    <row r="17" spans="1:17" s="71" customFormat="1" ht="38.25" customHeight="1" x14ac:dyDescent="0.45">
      <c r="A17" s="106" t="s">
        <v>206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s="71" customFormat="1" ht="30.75" x14ac:dyDescent="0.4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</row>
    <row r="19" spans="1:17" s="71" customFormat="1" ht="36" customHeight="1" x14ac:dyDescent="0.45">
      <c r="A19" s="106" t="s">
        <v>264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7" s="71" customFormat="1" ht="30.75" x14ac:dyDescent="0.4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1:17" s="71" customFormat="1" ht="24.95" customHeight="1" x14ac:dyDescent="0.45">
      <c r="A21" s="106" t="s">
        <v>203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</sheetData>
  <mergeCells count="11">
    <mergeCell ref="A21:Q21"/>
    <mergeCell ref="K5:Q5"/>
    <mergeCell ref="K6:Q6"/>
    <mergeCell ref="K7:Q7"/>
    <mergeCell ref="A15:Q15"/>
    <mergeCell ref="A1:D1"/>
    <mergeCell ref="K1:P1"/>
    <mergeCell ref="K3:Q3"/>
    <mergeCell ref="K4:Q4"/>
    <mergeCell ref="A17:Q17"/>
    <mergeCell ref="A19:Q19"/>
  </mergeCells>
  <phoneticPr fontId="4" type="noConversion"/>
  <pageMargins left="1.01" right="0.49" top="0.52" bottom="0.51" header="0.5" footer="0.5"/>
  <pageSetup paperSize="9" scale="86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opLeftCell="A25" zoomScaleNormal="100" workbookViewId="0">
      <selection activeCell="A56" sqref="A56:IV56"/>
    </sheetView>
  </sheetViews>
  <sheetFormatPr defaultRowHeight="12.75" x14ac:dyDescent="0.2"/>
  <cols>
    <col min="1" max="1" width="12.140625" customWidth="1"/>
    <col min="2" max="2" width="44.42578125" customWidth="1"/>
    <col min="3" max="3" width="11.140625" style="1" customWidth="1"/>
    <col min="6" max="6" width="8.140625" customWidth="1"/>
    <col min="7" max="7" width="16.28515625" customWidth="1"/>
  </cols>
  <sheetData>
    <row r="1" spans="1:15" x14ac:dyDescent="0.2">
      <c r="A1" s="8" t="s">
        <v>91</v>
      </c>
    </row>
    <row r="2" spans="1:15" x14ac:dyDescent="0.2">
      <c r="A2" s="8" t="s">
        <v>147</v>
      </c>
    </row>
    <row r="3" spans="1:15" x14ac:dyDescent="0.2">
      <c r="A3" s="8" t="s">
        <v>37</v>
      </c>
    </row>
    <row r="4" spans="1:15" x14ac:dyDescent="0.2">
      <c r="A4" s="8" t="s">
        <v>38</v>
      </c>
    </row>
    <row r="6" spans="1:15" x14ac:dyDescent="0.2">
      <c r="A6" s="109" t="s">
        <v>8</v>
      </c>
      <c r="B6" s="109" t="s">
        <v>34</v>
      </c>
      <c r="C6" s="23" t="s">
        <v>39</v>
      </c>
      <c r="D6" s="111" t="s">
        <v>41</v>
      </c>
      <c r="E6" s="111"/>
      <c r="F6" s="112"/>
      <c r="G6" s="26" t="s">
        <v>42</v>
      </c>
      <c r="H6" s="112" t="s">
        <v>44</v>
      </c>
      <c r="I6" s="113"/>
      <c r="J6" s="113"/>
      <c r="K6" s="114"/>
      <c r="L6" s="112" t="s">
        <v>49</v>
      </c>
      <c r="M6" s="113"/>
      <c r="N6" s="113"/>
      <c r="O6" s="114"/>
    </row>
    <row r="7" spans="1:15" x14ac:dyDescent="0.2">
      <c r="A7" s="110"/>
      <c r="B7" s="110"/>
      <c r="C7" s="24" t="s">
        <v>40</v>
      </c>
      <c r="D7" s="21" t="s">
        <v>0</v>
      </c>
      <c r="E7" s="21" t="s">
        <v>1</v>
      </c>
      <c r="F7" s="15" t="s">
        <v>2</v>
      </c>
      <c r="G7" s="25" t="s">
        <v>43</v>
      </c>
      <c r="H7" s="22" t="s">
        <v>45</v>
      </c>
      <c r="I7" s="22" t="s">
        <v>46</v>
      </c>
      <c r="J7" s="22" t="s">
        <v>47</v>
      </c>
      <c r="K7" s="22" t="s">
        <v>48</v>
      </c>
      <c r="L7" s="22" t="s">
        <v>50</v>
      </c>
      <c r="M7" s="22" t="s">
        <v>51</v>
      </c>
      <c r="N7" s="22" t="s">
        <v>52</v>
      </c>
      <c r="O7" s="22" t="s">
        <v>53</v>
      </c>
    </row>
    <row r="8" spans="1:15" x14ac:dyDescent="0.2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3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x14ac:dyDescent="0.2">
      <c r="A9" s="27"/>
      <c r="B9" s="30" t="s">
        <v>59</v>
      </c>
      <c r="C9" s="28"/>
      <c r="D9" s="21"/>
      <c r="E9" s="21"/>
      <c r="F9" s="21"/>
      <c r="G9" s="29"/>
      <c r="H9" s="22"/>
      <c r="I9" s="22"/>
      <c r="J9" s="22"/>
      <c r="K9" s="22"/>
      <c r="L9" s="22"/>
      <c r="M9" s="22"/>
      <c r="N9" s="22"/>
      <c r="O9" s="22"/>
    </row>
    <row r="10" spans="1:15" x14ac:dyDescent="0.2">
      <c r="A10" s="6" t="s">
        <v>158</v>
      </c>
      <c r="B10" s="4" t="s">
        <v>159</v>
      </c>
      <c r="C10" s="6">
        <v>150</v>
      </c>
      <c r="D10" s="45">
        <v>12.29</v>
      </c>
      <c r="E10" s="45">
        <v>7.9969999999999999</v>
      </c>
      <c r="F10" s="45">
        <v>9.9600000000000009</v>
      </c>
      <c r="G10" s="45">
        <v>185.64</v>
      </c>
      <c r="H10" s="45">
        <v>7.0000000000000007E-2</v>
      </c>
      <c r="I10" s="45">
        <v>0</v>
      </c>
      <c r="J10" s="45">
        <v>0.2</v>
      </c>
      <c r="K10" s="45">
        <v>2.95</v>
      </c>
      <c r="L10" s="45">
        <v>195.87</v>
      </c>
      <c r="M10" s="45">
        <v>199.3</v>
      </c>
      <c r="N10" s="45">
        <v>11.19</v>
      </c>
      <c r="O10" s="45">
        <v>0</v>
      </c>
    </row>
    <row r="11" spans="1:15" x14ac:dyDescent="0.2">
      <c r="A11" s="6" t="s">
        <v>93</v>
      </c>
      <c r="B11" s="4" t="s">
        <v>94</v>
      </c>
      <c r="C11" s="6">
        <v>20</v>
      </c>
      <c r="D11" s="45">
        <v>1.32</v>
      </c>
      <c r="E11" s="45">
        <v>2</v>
      </c>
      <c r="F11" s="45">
        <v>5.43</v>
      </c>
      <c r="G11" s="45">
        <v>36.729999999999997</v>
      </c>
      <c r="H11" s="45">
        <v>0</v>
      </c>
      <c r="I11" s="45">
        <v>0.03</v>
      </c>
      <c r="J11" s="45">
        <v>0</v>
      </c>
      <c r="K11" s="45">
        <v>0.05</v>
      </c>
      <c r="L11" s="45">
        <v>11.33</v>
      </c>
      <c r="M11" s="45">
        <v>7.8</v>
      </c>
      <c r="N11" s="45">
        <v>1.04</v>
      </c>
      <c r="O11" s="45">
        <v>0</v>
      </c>
    </row>
    <row r="12" spans="1:15" x14ac:dyDescent="0.2">
      <c r="A12" s="6" t="s">
        <v>76</v>
      </c>
      <c r="B12" s="4" t="s">
        <v>56</v>
      </c>
      <c r="C12" s="6">
        <v>10</v>
      </c>
      <c r="D12" s="45">
        <v>5.6000000000000001E-2</v>
      </c>
      <c r="E12" s="45">
        <v>8.25</v>
      </c>
      <c r="F12" s="45">
        <v>0.08</v>
      </c>
      <c r="G12" s="45">
        <v>74.8</v>
      </c>
      <c r="H12" s="45">
        <v>0</v>
      </c>
      <c r="I12" s="45">
        <v>0</v>
      </c>
      <c r="J12" s="45">
        <v>0.2</v>
      </c>
      <c r="K12" s="45">
        <v>0.02</v>
      </c>
      <c r="L12" s="45">
        <v>1.2</v>
      </c>
      <c r="M12" s="45">
        <v>1.9</v>
      </c>
      <c r="N12" s="45">
        <v>0</v>
      </c>
      <c r="O12" s="45">
        <v>0.02</v>
      </c>
    </row>
    <row r="13" spans="1:15" x14ac:dyDescent="0.2">
      <c r="A13" s="6" t="s">
        <v>95</v>
      </c>
      <c r="B13" s="4" t="s">
        <v>15</v>
      </c>
      <c r="C13" s="6" t="s">
        <v>3</v>
      </c>
      <c r="D13" s="45">
        <f>0.3-0.0075</f>
        <v>0.29249999999999998</v>
      </c>
      <c r="E13" s="45">
        <v>0</v>
      </c>
      <c r="F13" s="45">
        <v>5</v>
      </c>
      <c r="G13" s="45">
        <v>58</v>
      </c>
      <c r="H13" s="45">
        <v>3.0000000000000001E-3</v>
      </c>
      <c r="I13" s="45">
        <v>0</v>
      </c>
      <c r="J13" s="45">
        <v>0</v>
      </c>
      <c r="K13" s="45">
        <v>0</v>
      </c>
      <c r="L13" s="45">
        <v>0.3</v>
      </c>
      <c r="M13" s="45">
        <v>0</v>
      </c>
      <c r="N13" s="45">
        <v>0</v>
      </c>
      <c r="O13" s="45">
        <v>0</v>
      </c>
    </row>
    <row r="14" spans="1:15" x14ac:dyDescent="0.2">
      <c r="A14" s="6" t="s">
        <v>4</v>
      </c>
      <c r="B14" s="4" t="s">
        <v>160</v>
      </c>
      <c r="C14" s="6" t="s">
        <v>182</v>
      </c>
      <c r="D14" s="45">
        <v>2.25</v>
      </c>
      <c r="E14" s="45">
        <v>5.4</v>
      </c>
      <c r="F14" s="45">
        <v>27.82</v>
      </c>
      <c r="G14" s="45">
        <v>131</v>
      </c>
      <c r="H14" s="45">
        <v>0</v>
      </c>
      <c r="I14" s="45">
        <v>0</v>
      </c>
      <c r="J14" s="45">
        <v>0</v>
      </c>
      <c r="K14" s="45">
        <v>0</v>
      </c>
      <c r="L14" s="45">
        <v>21.38</v>
      </c>
      <c r="M14" s="45">
        <v>46.15</v>
      </c>
      <c r="N14" s="45">
        <v>0</v>
      </c>
      <c r="O14" s="45">
        <v>0</v>
      </c>
    </row>
    <row r="15" spans="1:15" x14ac:dyDescent="0.2">
      <c r="A15" s="6" t="s">
        <v>4</v>
      </c>
      <c r="B15" s="4" t="s">
        <v>12</v>
      </c>
      <c r="C15" s="6">
        <v>20</v>
      </c>
      <c r="D15" s="45">
        <v>1.34</v>
      </c>
      <c r="E15" s="45">
        <v>0.16</v>
      </c>
      <c r="F15" s="45">
        <v>8.4</v>
      </c>
      <c r="G15" s="45">
        <v>40.200000000000003</v>
      </c>
      <c r="H15" s="45">
        <v>0.03</v>
      </c>
      <c r="I15" s="45">
        <v>0</v>
      </c>
      <c r="J15" s="45">
        <v>0</v>
      </c>
      <c r="K15" s="45">
        <v>0</v>
      </c>
      <c r="L15" s="45">
        <v>7</v>
      </c>
      <c r="M15" s="45">
        <v>24.93</v>
      </c>
      <c r="N15" s="45">
        <v>5.4</v>
      </c>
      <c r="O15" s="45">
        <v>0.77</v>
      </c>
    </row>
    <row r="16" spans="1:15" x14ac:dyDescent="0.2">
      <c r="A16" s="6" t="s">
        <v>58</v>
      </c>
      <c r="B16" s="4" t="s">
        <v>165</v>
      </c>
      <c r="C16" s="6">
        <v>100</v>
      </c>
      <c r="D16" s="45">
        <v>0.46</v>
      </c>
      <c r="E16" s="45">
        <v>0.46</v>
      </c>
      <c r="F16" s="45">
        <v>11.27</v>
      </c>
      <c r="G16" s="45">
        <v>34.049999999999997</v>
      </c>
      <c r="H16" s="45">
        <v>3.4500000000000003E-2</v>
      </c>
      <c r="I16" s="45">
        <v>17.5</v>
      </c>
      <c r="J16" s="45">
        <v>0</v>
      </c>
      <c r="K16" s="45">
        <v>0.23</v>
      </c>
      <c r="L16" s="45">
        <v>18.399999999999999</v>
      </c>
      <c r="M16" s="45">
        <v>12.65</v>
      </c>
      <c r="N16" s="45">
        <v>10.35</v>
      </c>
      <c r="O16" s="45">
        <v>2.0299999999999998</v>
      </c>
    </row>
    <row r="17" spans="1:16" x14ac:dyDescent="0.2">
      <c r="A17" s="6"/>
      <c r="B17" s="32" t="s">
        <v>60</v>
      </c>
      <c r="C17" s="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6" x14ac:dyDescent="0.2">
      <c r="A18" s="6" t="s">
        <v>97</v>
      </c>
      <c r="B18" s="35" t="s">
        <v>161</v>
      </c>
      <c r="C18" s="6">
        <v>60</v>
      </c>
      <c r="D18" s="45">
        <v>0.98</v>
      </c>
      <c r="E18" s="45">
        <v>3.12</v>
      </c>
      <c r="F18" s="45">
        <v>5.76</v>
      </c>
      <c r="G18" s="45">
        <v>55.2</v>
      </c>
      <c r="H18" s="45">
        <v>3.5999999999999997E-2</v>
      </c>
      <c r="I18" s="45">
        <v>15</v>
      </c>
      <c r="J18" s="45">
        <v>2.4E-2</v>
      </c>
      <c r="K18" s="45">
        <v>9.6000000000000002E-2</v>
      </c>
      <c r="L18" s="45">
        <v>37.6</v>
      </c>
      <c r="M18" s="45">
        <v>18.600000000000001</v>
      </c>
      <c r="N18" s="45">
        <v>12.2</v>
      </c>
      <c r="O18" s="45">
        <v>0.72</v>
      </c>
    </row>
    <row r="19" spans="1:16" x14ac:dyDescent="0.2">
      <c r="A19" s="115" t="s">
        <v>81</v>
      </c>
      <c r="B19" s="18" t="s">
        <v>192</v>
      </c>
      <c r="C19" s="115">
        <v>200</v>
      </c>
      <c r="D19" s="107">
        <v>1.68</v>
      </c>
      <c r="E19" s="107">
        <v>2.72</v>
      </c>
      <c r="F19" s="107">
        <v>17.52</v>
      </c>
      <c r="G19" s="107">
        <v>121.92</v>
      </c>
      <c r="H19" s="107">
        <v>0.09</v>
      </c>
      <c r="I19" s="107">
        <v>14.08</v>
      </c>
      <c r="J19" s="107">
        <v>0</v>
      </c>
      <c r="K19" s="107">
        <v>0.30199999999999999</v>
      </c>
      <c r="L19" s="107">
        <v>0.52639999999999998</v>
      </c>
      <c r="M19" s="107">
        <v>139.9</v>
      </c>
      <c r="N19" s="107">
        <v>4</v>
      </c>
      <c r="O19" s="107">
        <v>1.58</v>
      </c>
    </row>
    <row r="20" spans="1:16" x14ac:dyDescent="0.2">
      <c r="A20" s="116"/>
      <c r="B20" s="14" t="s">
        <v>90</v>
      </c>
      <c r="C20" s="116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1:16" x14ac:dyDescent="0.2">
      <c r="A21" s="6" t="s">
        <v>130</v>
      </c>
      <c r="B21" s="7" t="s">
        <v>131</v>
      </c>
      <c r="C21" s="6">
        <v>150</v>
      </c>
      <c r="D21" s="45">
        <v>8.8000000000000007</v>
      </c>
      <c r="E21" s="45">
        <v>7.8</v>
      </c>
      <c r="F21" s="45">
        <v>42.6</v>
      </c>
      <c r="G21" s="45">
        <v>180</v>
      </c>
      <c r="H21" s="45">
        <v>0.06</v>
      </c>
      <c r="I21" s="45">
        <v>0</v>
      </c>
      <c r="J21" s="45">
        <v>0</v>
      </c>
      <c r="K21" s="45">
        <v>1.3</v>
      </c>
      <c r="L21" s="45">
        <v>16.600000000000001</v>
      </c>
      <c r="M21" s="45">
        <v>146</v>
      </c>
      <c r="N21" s="45">
        <v>48.2</v>
      </c>
      <c r="O21" s="45">
        <v>0.75</v>
      </c>
      <c r="P21" s="57"/>
    </row>
    <row r="22" spans="1:16" x14ac:dyDescent="0.2">
      <c r="A22" s="6" t="s">
        <v>233</v>
      </c>
      <c r="B22" s="7" t="s">
        <v>162</v>
      </c>
      <c r="C22" s="6" t="s">
        <v>27</v>
      </c>
      <c r="D22" s="45">
        <v>11.35</v>
      </c>
      <c r="E22" s="45">
        <v>9.25</v>
      </c>
      <c r="F22" s="45">
        <v>11.23</v>
      </c>
      <c r="G22" s="45">
        <v>247</v>
      </c>
      <c r="H22" s="45">
        <v>0.24</v>
      </c>
      <c r="I22" s="45">
        <v>0</v>
      </c>
      <c r="J22" s="45">
        <v>0.02</v>
      </c>
      <c r="K22" s="45">
        <v>0.11</v>
      </c>
      <c r="L22" s="45">
        <v>240</v>
      </c>
      <c r="M22" s="45">
        <v>199.24</v>
      </c>
      <c r="N22" s="45">
        <v>30.9</v>
      </c>
      <c r="O22" s="45">
        <v>0.12</v>
      </c>
    </row>
    <row r="23" spans="1:16" x14ac:dyDescent="0.2">
      <c r="A23" s="6" t="s">
        <v>67</v>
      </c>
      <c r="B23" s="7" t="s">
        <v>68</v>
      </c>
      <c r="C23" s="6">
        <v>200</v>
      </c>
      <c r="D23" s="45">
        <v>0.5</v>
      </c>
      <c r="E23" s="45">
        <v>0</v>
      </c>
      <c r="F23" s="45">
        <v>16.100000000000001</v>
      </c>
      <c r="G23" s="45">
        <v>114</v>
      </c>
      <c r="H23" s="45">
        <v>0.04</v>
      </c>
      <c r="I23" s="45">
        <v>5.75</v>
      </c>
      <c r="J23" s="45">
        <v>0</v>
      </c>
      <c r="K23" s="45">
        <v>0.6</v>
      </c>
      <c r="L23" s="45">
        <v>24</v>
      </c>
      <c r="M23" s="45">
        <v>46</v>
      </c>
      <c r="N23" s="45">
        <v>12</v>
      </c>
      <c r="O23" s="45">
        <v>0.75</v>
      </c>
    </row>
    <row r="24" spans="1:16" x14ac:dyDescent="0.2">
      <c r="A24" s="6" t="s">
        <v>4</v>
      </c>
      <c r="B24" s="4" t="s">
        <v>33</v>
      </c>
      <c r="C24" s="6">
        <v>40</v>
      </c>
      <c r="D24" s="45">
        <v>2.8</v>
      </c>
      <c r="E24" s="45">
        <v>0.4</v>
      </c>
      <c r="F24" s="45">
        <v>27.6</v>
      </c>
      <c r="G24" s="45">
        <v>68</v>
      </c>
      <c r="H24" s="45">
        <v>7.0000000000000007E-2</v>
      </c>
      <c r="I24" s="45">
        <v>0</v>
      </c>
      <c r="J24" s="45">
        <v>0</v>
      </c>
      <c r="K24" s="45">
        <v>0.39</v>
      </c>
      <c r="L24" s="45">
        <v>9.1999999999999993</v>
      </c>
      <c r="M24" s="45">
        <v>33.6</v>
      </c>
      <c r="N24" s="45">
        <v>7.87</v>
      </c>
      <c r="O24" s="45">
        <v>0.76</v>
      </c>
    </row>
    <row r="25" spans="1:16" x14ac:dyDescent="0.2">
      <c r="A25" s="6" t="s">
        <v>4</v>
      </c>
      <c r="B25" s="4" t="s">
        <v>12</v>
      </c>
      <c r="C25" s="6">
        <v>30</v>
      </c>
      <c r="D25" s="45">
        <v>2.0099999999999998</v>
      </c>
      <c r="E25" s="45">
        <v>0.24</v>
      </c>
      <c r="F25" s="45">
        <v>12.6</v>
      </c>
      <c r="G25" s="45">
        <v>60.3</v>
      </c>
      <c r="H25" s="45">
        <v>0.04</v>
      </c>
      <c r="I25" s="45">
        <v>0</v>
      </c>
      <c r="J25" s="45">
        <v>0</v>
      </c>
      <c r="K25" s="45">
        <v>0</v>
      </c>
      <c r="L25" s="45">
        <v>10.5</v>
      </c>
      <c r="M25" s="45">
        <v>37.4</v>
      </c>
      <c r="N25" s="45">
        <v>8.1</v>
      </c>
      <c r="O25" s="45">
        <v>1.1599999999999999</v>
      </c>
    </row>
    <row r="26" spans="1:16" x14ac:dyDescent="0.2">
      <c r="A26" s="4"/>
      <c r="B26" s="6" t="s">
        <v>69</v>
      </c>
      <c r="C26" s="6"/>
      <c r="D26" s="45">
        <f>SUM(D10:D25)</f>
        <v>46.128499999999995</v>
      </c>
      <c r="E26" s="45">
        <f t="shared" ref="E26:O26" si="0">SUM(E10:E25)</f>
        <v>47.796999999999997</v>
      </c>
      <c r="F26" s="45">
        <f t="shared" si="0"/>
        <v>201.36999999999998</v>
      </c>
      <c r="G26" s="45">
        <f t="shared" si="0"/>
        <v>1406.84</v>
      </c>
      <c r="H26" s="45">
        <f t="shared" si="0"/>
        <v>0.71350000000000002</v>
      </c>
      <c r="I26" s="45">
        <v>42.36</v>
      </c>
      <c r="J26" s="45">
        <f t="shared" si="0"/>
        <v>0.44400000000000006</v>
      </c>
      <c r="K26" s="45">
        <f t="shared" si="0"/>
        <v>6.048</v>
      </c>
      <c r="L26" s="45">
        <f t="shared" si="0"/>
        <v>593.90640000000008</v>
      </c>
      <c r="M26" s="45">
        <f t="shared" si="0"/>
        <v>913.47</v>
      </c>
      <c r="N26" s="45">
        <f t="shared" si="0"/>
        <v>151.25</v>
      </c>
      <c r="O26" s="45">
        <f t="shared" si="0"/>
        <v>8.66</v>
      </c>
    </row>
    <row r="29" spans="1:16" x14ac:dyDescent="0.2">
      <c r="A29" s="8" t="s">
        <v>91</v>
      </c>
    </row>
    <row r="30" spans="1:16" x14ac:dyDescent="0.2">
      <c r="A30" s="8" t="s">
        <v>147</v>
      </c>
    </row>
    <row r="31" spans="1:16" x14ac:dyDescent="0.2">
      <c r="A31" s="8" t="s">
        <v>37</v>
      </c>
    </row>
    <row r="32" spans="1:16" x14ac:dyDescent="0.2">
      <c r="A32" s="8" t="s">
        <v>70</v>
      </c>
    </row>
    <row r="34" spans="1:15" x14ac:dyDescent="0.2">
      <c r="A34" s="109" t="s">
        <v>8</v>
      </c>
      <c r="B34" s="109" t="s">
        <v>34</v>
      </c>
      <c r="C34" s="23" t="s">
        <v>39</v>
      </c>
      <c r="D34" s="111" t="s">
        <v>41</v>
      </c>
      <c r="E34" s="111"/>
      <c r="F34" s="112"/>
      <c r="G34" s="26" t="s">
        <v>42</v>
      </c>
      <c r="H34" s="112" t="s">
        <v>44</v>
      </c>
      <c r="I34" s="113"/>
      <c r="J34" s="113"/>
      <c r="K34" s="114"/>
      <c r="L34" s="112" t="s">
        <v>49</v>
      </c>
      <c r="M34" s="113"/>
      <c r="N34" s="113"/>
      <c r="O34" s="114"/>
    </row>
    <row r="35" spans="1:15" x14ac:dyDescent="0.2">
      <c r="A35" s="110"/>
      <c r="B35" s="110"/>
      <c r="C35" s="24" t="s">
        <v>40</v>
      </c>
      <c r="D35" s="21" t="s">
        <v>0</v>
      </c>
      <c r="E35" s="21" t="s">
        <v>1</v>
      </c>
      <c r="F35" s="15" t="s">
        <v>2</v>
      </c>
      <c r="G35" s="25" t="s">
        <v>43</v>
      </c>
      <c r="H35" s="22" t="s">
        <v>45</v>
      </c>
      <c r="I35" s="22" t="s">
        <v>46</v>
      </c>
      <c r="J35" s="22" t="s">
        <v>47</v>
      </c>
      <c r="K35" s="22" t="s">
        <v>48</v>
      </c>
      <c r="L35" s="22" t="s">
        <v>50</v>
      </c>
      <c r="M35" s="22" t="s">
        <v>51</v>
      </c>
      <c r="N35" s="22" t="s">
        <v>52</v>
      </c>
      <c r="O35" s="22" t="s">
        <v>53</v>
      </c>
    </row>
    <row r="36" spans="1:15" x14ac:dyDescent="0.2">
      <c r="A36" s="30">
        <v>1</v>
      </c>
      <c r="B36" s="30">
        <v>2</v>
      </c>
      <c r="C36" s="31">
        <v>3</v>
      </c>
      <c r="D36" s="32">
        <v>4</v>
      </c>
      <c r="E36" s="32">
        <v>5</v>
      </c>
      <c r="F36" s="32">
        <v>6</v>
      </c>
      <c r="G36" s="33">
        <v>7</v>
      </c>
      <c r="H36" s="34">
        <v>8</v>
      </c>
      <c r="I36" s="34">
        <v>9</v>
      </c>
      <c r="J36" s="34">
        <v>10</v>
      </c>
      <c r="K36" s="34">
        <v>11</v>
      </c>
      <c r="L36" s="34">
        <v>12</v>
      </c>
      <c r="M36" s="34">
        <v>13</v>
      </c>
      <c r="N36" s="34">
        <v>14</v>
      </c>
      <c r="O36" s="34">
        <v>15</v>
      </c>
    </row>
    <row r="37" spans="1:15" x14ac:dyDescent="0.2">
      <c r="A37" s="27"/>
      <c r="B37" s="30" t="s">
        <v>59</v>
      </c>
      <c r="C37" s="39"/>
      <c r="D37" s="21"/>
      <c r="E37" s="21"/>
      <c r="F37" s="21"/>
      <c r="G37" s="29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6" t="s">
        <v>158</v>
      </c>
      <c r="B38" s="4" t="s">
        <v>159</v>
      </c>
      <c r="C38" s="6">
        <v>200</v>
      </c>
      <c r="D38" s="45">
        <f>D10*200/150</f>
        <v>16.386666666666667</v>
      </c>
      <c r="E38" s="45">
        <f t="shared" ref="E38:O38" si="1">E10*200/150</f>
        <v>10.662666666666667</v>
      </c>
      <c r="F38" s="45">
        <f t="shared" si="1"/>
        <v>13.280000000000001</v>
      </c>
      <c r="G38" s="45">
        <f t="shared" si="1"/>
        <v>247.52</v>
      </c>
      <c r="H38" s="45">
        <f t="shared" si="1"/>
        <v>9.3333333333333351E-2</v>
      </c>
      <c r="I38" s="45">
        <f t="shared" si="1"/>
        <v>0</v>
      </c>
      <c r="J38" s="45">
        <f t="shared" si="1"/>
        <v>0.26666666666666666</v>
      </c>
      <c r="K38" s="45">
        <f t="shared" si="1"/>
        <v>3.9333333333333331</v>
      </c>
      <c r="L38" s="45">
        <f t="shared" si="1"/>
        <v>261.16000000000003</v>
      </c>
      <c r="M38" s="45">
        <f t="shared" si="1"/>
        <v>265.73333333333335</v>
      </c>
      <c r="N38" s="45">
        <f t="shared" si="1"/>
        <v>14.92</v>
      </c>
      <c r="O38" s="45">
        <f t="shared" si="1"/>
        <v>0</v>
      </c>
    </row>
    <row r="39" spans="1:15" x14ac:dyDescent="0.2">
      <c r="A39" s="6" t="s">
        <v>93</v>
      </c>
      <c r="B39" s="4" t="s">
        <v>94</v>
      </c>
      <c r="C39" s="6">
        <v>20</v>
      </c>
      <c r="D39" s="45">
        <v>1.32</v>
      </c>
      <c r="E39" s="45">
        <v>2</v>
      </c>
      <c r="F39" s="45">
        <v>5.43</v>
      </c>
      <c r="G39" s="45">
        <v>36.729999999999997</v>
      </c>
      <c r="H39" s="45">
        <v>0</v>
      </c>
      <c r="I39" s="45">
        <v>0.03</v>
      </c>
      <c r="J39" s="45">
        <v>0</v>
      </c>
      <c r="K39" s="45">
        <v>0.05</v>
      </c>
      <c r="L39" s="45">
        <v>11.33</v>
      </c>
      <c r="M39" s="45">
        <v>7.8</v>
      </c>
      <c r="N39" s="45">
        <v>1.04</v>
      </c>
      <c r="O39" s="45">
        <v>0</v>
      </c>
    </row>
    <row r="40" spans="1:15" x14ac:dyDescent="0.2">
      <c r="A40" s="6" t="s">
        <v>76</v>
      </c>
      <c r="B40" s="4" t="s">
        <v>56</v>
      </c>
      <c r="C40" s="6">
        <v>10</v>
      </c>
      <c r="D40" s="45">
        <f>D12</f>
        <v>5.6000000000000001E-2</v>
      </c>
      <c r="E40" s="45">
        <f t="shared" ref="E40:O40" si="2">E12</f>
        <v>8.25</v>
      </c>
      <c r="F40" s="45">
        <f t="shared" si="2"/>
        <v>0.08</v>
      </c>
      <c r="G40" s="45">
        <f t="shared" si="2"/>
        <v>74.8</v>
      </c>
      <c r="H40" s="45">
        <f t="shared" si="2"/>
        <v>0</v>
      </c>
      <c r="I40" s="45">
        <f t="shared" si="2"/>
        <v>0</v>
      </c>
      <c r="J40" s="45">
        <f t="shared" si="2"/>
        <v>0.2</v>
      </c>
      <c r="K40" s="45">
        <f t="shared" si="2"/>
        <v>0.02</v>
      </c>
      <c r="L40" s="45">
        <f t="shared" si="2"/>
        <v>1.2</v>
      </c>
      <c r="M40" s="45">
        <f t="shared" si="2"/>
        <v>1.9</v>
      </c>
      <c r="N40" s="45">
        <f t="shared" si="2"/>
        <v>0</v>
      </c>
      <c r="O40" s="45">
        <f t="shared" si="2"/>
        <v>0.02</v>
      </c>
    </row>
    <row r="41" spans="1:15" x14ac:dyDescent="0.2">
      <c r="A41" s="6" t="s">
        <v>95</v>
      </c>
      <c r="B41" s="4" t="s">
        <v>15</v>
      </c>
      <c r="C41" s="6" t="s">
        <v>3</v>
      </c>
      <c r="D41" s="45">
        <f>D13</f>
        <v>0.29249999999999998</v>
      </c>
      <c r="E41" s="45">
        <f t="shared" ref="E41:O41" si="3">E13</f>
        <v>0</v>
      </c>
      <c r="F41" s="45">
        <f t="shared" si="3"/>
        <v>5</v>
      </c>
      <c r="G41" s="45">
        <f t="shared" si="3"/>
        <v>58</v>
      </c>
      <c r="H41" s="45">
        <f t="shared" si="3"/>
        <v>3.0000000000000001E-3</v>
      </c>
      <c r="I41" s="45">
        <f t="shared" si="3"/>
        <v>0</v>
      </c>
      <c r="J41" s="45">
        <f t="shared" si="3"/>
        <v>0</v>
      </c>
      <c r="K41" s="45">
        <f t="shared" si="3"/>
        <v>0</v>
      </c>
      <c r="L41" s="45">
        <f t="shared" si="3"/>
        <v>0.3</v>
      </c>
      <c r="M41" s="45">
        <f t="shared" si="3"/>
        <v>0</v>
      </c>
      <c r="N41" s="45">
        <f t="shared" si="3"/>
        <v>0</v>
      </c>
      <c r="O41" s="45">
        <f t="shared" si="3"/>
        <v>0</v>
      </c>
    </row>
    <row r="42" spans="1:15" x14ac:dyDescent="0.2">
      <c r="A42" s="6" t="s">
        <v>4</v>
      </c>
      <c r="B42" s="4" t="s">
        <v>160</v>
      </c>
      <c r="C42" s="6" t="s">
        <v>182</v>
      </c>
      <c r="D42" s="45">
        <f>D14</f>
        <v>2.25</v>
      </c>
      <c r="E42" s="45">
        <f t="shared" ref="E42:O42" si="4">E14</f>
        <v>5.4</v>
      </c>
      <c r="F42" s="45">
        <f t="shared" si="4"/>
        <v>27.82</v>
      </c>
      <c r="G42" s="45">
        <f t="shared" si="4"/>
        <v>131</v>
      </c>
      <c r="H42" s="45">
        <f t="shared" si="4"/>
        <v>0</v>
      </c>
      <c r="I42" s="45">
        <f t="shared" si="4"/>
        <v>0</v>
      </c>
      <c r="J42" s="45">
        <f t="shared" si="4"/>
        <v>0</v>
      </c>
      <c r="K42" s="45">
        <f t="shared" si="4"/>
        <v>0</v>
      </c>
      <c r="L42" s="45">
        <f t="shared" si="4"/>
        <v>21.38</v>
      </c>
      <c r="M42" s="45">
        <f t="shared" si="4"/>
        <v>46.15</v>
      </c>
      <c r="N42" s="45">
        <f t="shared" si="4"/>
        <v>0</v>
      </c>
      <c r="O42" s="45">
        <f t="shared" si="4"/>
        <v>0</v>
      </c>
    </row>
    <row r="43" spans="1:15" x14ac:dyDescent="0.2">
      <c r="A43" s="6" t="s">
        <v>4</v>
      </c>
      <c r="B43" s="4" t="s">
        <v>12</v>
      </c>
      <c r="C43" s="6">
        <v>30</v>
      </c>
      <c r="D43" s="45">
        <v>2.0099999999999998</v>
      </c>
      <c r="E43" s="45">
        <v>0.24</v>
      </c>
      <c r="F43" s="45">
        <v>12.6</v>
      </c>
      <c r="G43" s="45">
        <v>60.3</v>
      </c>
      <c r="H43" s="45">
        <v>0.04</v>
      </c>
      <c r="I43" s="45">
        <v>0</v>
      </c>
      <c r="J43" s="45">
        <v>0</v>
      </c>
      <c r="K43" s="45">
        <v>0</v>
      </c>
      <c r="L43" s="45">
        <v>10.5</v>
      </c>
      <c r="M43" s="45">
        <v>37.4</v>
      </c>
      <c r="N43" s="45">
        <v>8.1</v>
      </c>
      <c r="O43" s="45">
        <v>1.1599999999999999</v>
      </c>
    </row>
    <row r="44" spans="1:15" x14ac:dyDescent="0.2">
      <c r="A44" s="6" t="s">
        <v>58</v>
      </c>
      <c r="B44" s="4" t="s">
        <v>165</v>
      </c>
      <c r="C44" s="6">
        <v>100</v>
      </c>
      <c r="D44" s="45">
        <f>D16</f>
        <v>0.46</v>
      </c>
      <c r="E44" s="45">
        <f t="shared" ref="E44:O44" si="5">E16</f>
        <v>0.46</v>
      </c>
      <c r="F44" s="45">
        <f t="shared" si="5"/>
        <v>11.27</v>
      </c>
      <c r="G44" s="45">
        <f t="shared" si="5"/>
        <v>34.049999999999997</v>
      </c>
      <c r="H44" s="45">
        <f t="shared" si="5"/>
        <v>3.4500000000000003E-2</v>
      </c>
      <c r="I44" s="45">
        <f t="shared" si="5"/>
        <v>17.5</v>
      </c>
      <c r="J44" s="45">
        <f t="shared" si="5"/>
        <v>0</v>
      </c>
      <c r="K44" s="45">
        <f t="shared" si="5"/>
        <v>0.23</v>
      </c>
      <c r="L44" s="45">
        <f t="shared" si="5"/>
        <v>18.399999999999999</v>
      </c>
      <c r="M44" s="45">
        <f t="shared" si="5"/>
        <v>12.65</v>
      </c>
      <c r="N44" s="45">
        <f t="shared" si="5"/>
        <v>10.35</v>
      </c>
      <c r="O44" s="45">
        <f t="shared" si="5"/>
        <v>2.0299999999999998</v>
      </c>
    </row>
    <row r="45" spans="1:15" x14ac:dyDescent="0.2">
      <c r="A45" s="6"/>
      <c r="B45" s="32" t="s">
        <v>60</v>
      </c>
      <c r="C45" s="6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x14ac:dyDescent="0.2">
      <c r="A46" s="6" t="s">
        <v>97</v>
      </c>
      <c r="B46" s="10" t="s">
        <v>161</v>
      </c>
      <c r="C46" s="6">
        <v>100</v>
      </c>
      <c r="D46" s="45">
        <f>D18*100/60</f>
        <v>1.6333333333333333</v>
      </c>
      <c r="E46" s="45">
        <f t="shared" ref="E46:O46" si="6">E18*100/60</f>
        <v>5.2</v>
      </c>
      <c r="F46" s="45">
        <f t="shared" si="6"/>
        <v>9.6</v>
      </c>
      <c r="G46" s="45">
        <f t="shared" si="6"/>
        <v>92</v>
      </c>
      <c r="H46" s="45">
        <f t="shared" si="6"/>
        <v>5.9999999999999991E-2</v>
      </c>
      <c r="I46" s="45">
        <f t="shared" si="6"/>
        <v>25</v>
      </c>
      <c r="J46" s="45">
        <f t="shared" si="6"/>
        <v>0.04</v>
      </c>
      <c r="K46" s="45">
        <f t="shared" si="6"/>
        <v>0.16</v>
      </c>
      <c r="L46" s="45">
        <f t="shared" si="6"/>
        <v>62.666666666666664</v>
      </c>
      <c r="M46" s="45">
        <f t="shared" si="6"/>
        <v>31.000000000000004</v>
      </c>
      <c r="N46" s="45">
        <f t="shared" si="6"/>
        <v>20.333333333333332</v>
      </c>
      <c r="O46" s="45">
        <f t="shared" si="6"/>
        <v>1.2</v>
      </c>
    </row>
    <row r="47" spans="1:15" x14ac:dyDescent="0.2">
      <c r="A47" s="115" t="s">
        <v>81</v>
      </c>
      <c r="B47" s="9" t="s">
        <v>192</v>
      </c>
      <c r="C47" s="115">
        <v>250</v>
      </c>
      <c r="D47" s="107">
        <f>D19*250/200</f>
        <v>2.1</v>
      </c>
      <c r="E47" s="107">
        <f t="shared" ref="E47:O47" si="7">E19*250/200</f>
        <v>3.4</v>
      </c>
      <c r="F47" s="107">
        <f t="shared" si="7"/>
        <v>21.9</v>
      </c>
      <c r="G47" s="107">
        <f t="shared" si="7"/>
        <v>152.4</v>
      </c>
      <c r="H47" s="107">
        <f t="shared" si="7"/>
        <v>0.1125</v>
      </c>
      <c r="I47" s="107">
        <f t="shared" si="7"/>
        <v>17.600000000000001</v>
      </c>
      <c r="J47" s="107">
        <f t="shared" si="7"/>
        <v>0</v>
      </c>
      <c r="K47" s="107">
        <f t="shared" si="7"/>
        <v>0.3775</v>
      </c>
      <c r="L47" s="107">
        <f t="shared" si="7"/>
        <v>0.65799999999999992</v>
      </c>
      <c r="M47" s="107">
        <f t="shared" si="7"/>
        <v>174.875</v>
      </c>
      <c r="N47" s="107">
        <f t="shared" si="7"/>
        <v>5</v>
      </c>
      <c r="O47" s="107">
        <f t="shared" si="7"/>
        <v>1.9750000000000001</v>
      </c>
    </row>
    <row r="48" spans="1:15" x14ac:dyDescent="0.2">
      <c r="A48" s="117"/>
      <c r="B48" s="11" t="s">
        <v>90</v>
      </c>
      <c r="C48" s="116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</row>
    <row r="49" spans="1:15" x14ac:dyDescent="0.2">
      <c r="A49" s="19" t="s">
        <v>130</v>
      </c>
      <c r="B49" s="11" t="s">
        <v>131</v>
      </c>
      <c r="C49" s="6">
        <v>180</v>
      </c>
      <c r="D49" s="45">
        <f>D21*180/150</f>
        <v>10.560000000000002</v>
      </c>
      <c r="E49" s="45">
        <f t="shared" ref="E49:O49" si="8">E21*180/150</f>
        <v>9.36</v>
      </c>
      <c r="F49" s="45">
        <f t="shared" si="8"/>
        <v>51.12</v>
      </c>
      <c r="G49" s="45">
        <f t="shared" si="8"/>
        <v>216</v>
      </c>
      <c r="H49" s="45">
        <f t="shared" si="8"/>
        <v>7.1999999999999995E-2</v>
      </c>
      <c r="I49" s="45">
        <f t="shared" si="8"/>
        <v>0</v>
      </c>
      <c r="J49" s="45">
        <f t="shared" si="8"/>
        <v>0</v>
      </c>
      <c r="K49" s="45">
        <f t="shared" si="8"/>
        <v>1.56</v>
      </c>
      <c r="L49" s="45">
        <f t="shared" si="8"/>
        <v>19.920000000000002</v>
      </c>
      <c r="M49" s="45">
        <f t="shared" si="8"/>
        <v>175.2</v>
      </c>
      <c r="N49" s="45">
        <f t="shared" si="8"/>
        <v>57.84</v>
      </c>
      <c r="O49" s="45">
        <f t="shared" si="8"/>
        <v>0.9</v>
      </c>
    </row>
    <row r="50" spans="1:15" x14ac:dyDescent="0.2">
      <c r="A50" s="19" t="s">
        <v>234</v>
      </c>
      <c r="B50" s="11" t="s">
        <v>162</v>
      </c>
      <c r="C50" s="6" t="s">
        <v>106</v>
      </c>
      <c r="D50" s="45">
        <f>D22*100/80</f>
        <v>14.1875</v>
      </c>
      <c r="E50" s="45">
        <f t="shared" ref="E50:O50" si="9">E22*100/80</f>
        <v>11.5625</v>
      </c>
      <c r="F50" s="45">
        <f t="shared" si="9"/>
        <v>14.0375</v>
      </c>
      <c r="G50" s="45">
        <f t="shared" si="9"/>
        <v>308.75</v>
      </c>
      <c r="H50" s="45">
        <f t="shared" si="9"/>
        <v>0.3</v>
      </c>
      <c r="I50" s="45">
        <f t="shared" si="9"/>
        <v>0</v>
      </c>
      <c r="J50" s="45">
        <f t="shared" si="9"/>
        <v>2.5000000000000001E-2</v>
      </c>
      <c r="K50" s="45">
        <f t="shared" si="9"/>
        <v>0.13750000000000001</v>
      </c>
      <c r="L50" s="45">
        <f t="shared" si="9"/>
        <v>300</v>
      </c>
      <c r="M50" s="45">
        <f t="shared" si="9"/>
        <v>249.05</v>
      </c>
      <c r="N50" s="45">
        <f t="shared" si="9"/>
        <v>38.625</v>
      </c>
      <c r="O50" s="45">
        <f t="shared" si="9"/>
        <v>0.15</v>
      </c>
    </row>
    <row r="51" spans="1:15" x14ac:dyDescent="0.2">
      <c r="A51" s="19" t="s">
        <v>67</v>
      </c>
      <c r="B51" s="11" t="s">
        <v>68</v>
      </c>
      <c r="C51" s="6">
        <v>200</v>
      </c>
      <c r="D51" s="45">
        <f>D23</f>
        <v>0.5</v>
      </c>
      <c r="E51" s="45">
        <f t="shared" ref="E51:O51" si="10">E23</f>
        <v>0</v>
      </c>
      <c r="F51" s="45">
        <f t="shared" si="10"/>
        <v>16.100000000000001</v>
      </c>
      <c r="G51" s="45">
        <f t="shared" si="10"/>
        <v>114</v>
      </c>
      <c r="H51" s="45">
        <f t="shared" si="10"/>
        <v>0.04</v>
      </c>
      <c r="I51" s="45">
        <f t="shared" si="10"/>
        <v>5.75</v>
      </c>
      <c r="J51" s="45">
        <f t="shared" si="10"/>
        <v>0</v>
      </c>
      <c r="K51" s="45">
        <f t="shared" si="10"/>
        <v>0.6</v>
      </c>
      <c r="L51" s="45">
        <f t="shared" si="10"/>
        <v>24</v>
      </c>
      <c r="M51" s="45">
        <f t="shared" si="10"/>
        <v>46</v>
      </c>
      <c r="N51" s="45">
        <f t="shared" si="10"/>
        <v>12</v>
      </c>
      <c r="O51" s="45">
        <f t="shared" si="10"/>
        <v>0.75</v>
      </c>
    </row>
    <row r="52" spans="1:15" x14ac:dyDescent="0.2">
      <c r="A52" s="19" t="s">
        <v>4</v>
      </c>
      <c r="B52" s="11" t="s">
        <v>33</v>
      </c>
      <c r="C52" s="6">
        <v>50</v>
      </c>
      <c r="D52" s="45">
        <v>3.5</v>
      </c>
      <c r="E52" s="45">
        <v>0.5</v>
      </c>
      <c r="F52" s="45">
        <v>34.5</v>
      </c>
      <c r="G52" s="45">
        <v>85</v>
      </c>
      <c r="H52" s="45">
        <v>0.09</v>
      </c>
      <c r="I52" s="45">
        <v>0</v>
      </c>
      <c r="J52" s="45">
        <v>0</v>
      </c>
      <c r="K52" s="45">
        <v>0.49</v>
      </c>
      <c r="L52" s="45">
        <v>11.5</v>
      </c>
      <c r="M52" s="45">
        <v>42</v>
      </c>
      <c r="N52" s="45">
        <v>9.84</v>
      </c>
      <c r="O52" s="45">
        <v>0.95</v>
      </c>
    </row>
    <row r="53" spans="1:15" x14ac:dyDescent="0.2">
      <c r="A53" s="6" t="s">
        <v>4</v>
      </c>
      <c r="B53" s="4" t="s">
        <v>12</v>
      </c>
      <c r="C53" s="6">
        <v>40</v>
      </c>
      <c r="D53" s="45">
        <v>2.68</v>
      </c>
      <c r="E53" s="45">
        <v>0.32</v>
      </c>
      <c r="F53" s="45">
        <v>16.8</v>
      </c>
      <c r="G53" s="45">
        <v>80.400000000000006</v>
      </c>
      <c r="H53" s="45">
        <v>0.05</v>
      </c>
      <c r="I53" s="45">
        <v>0</v>
      </c>
      <c r="J53" s="45">
        <v>0</v>
      </c>
      <c r="K53" s="45">
        <v>0</v>
      </c>
      <c r="L53" s="45">
        <v>14</v>
      </c>
      <c r="M53" s="45">
        <v>49.87</v>
      </c>
      <c r="N53" s="45">
        <v>10.8</v>
      </c>
      <c r="O53" s="45">
        <v>1.55</v>
      </c>
    </row>
    <row r="54" spans="1:15" x14ac:dyDescent="0.2">
      <c r="A54" s="4"/>
      <c r="B54" s="5" t="s">
        <v>69</v>
      </c>
      <c r="C54" s="5"/>
      <c r="D54" s="52">
        <f>SUM(D38:D53)</f>
        <v>57.936000000000007</v>
      </c>
      <c r="E54" s="52">
        <f t="shared" ref="E54:O54" si="11">SUM(E38:E53)</f>
        <v>57.355166666666662</v>
      </c>
      <c r="F54" s="52">
        <f t="shared" si="11"/>
        <v>239.53749999999999</v>
      </c>
      <c r="G54" s="52">
        <f t="shared" si="11"/>
        <v>1690.9499999999998</v>
      </c>
      <c r="H54" s="52">
        <f t="shared" si="11"/>
        <v>0.89533333333333343</v>
      </c>
      <c r="I54" s="52">
        <v>55.88</v>
      </c>
      <c r="J54" s="52">
        <f t="shared" si="11"/>
        <v>0.53166666666666673</v>
      </c>
      <c r="K54" s="52">
        <f t="shared" si="11"/>
        <v>7.5583333333333345</v>
      </c>
      <c r="L54" s="52">
        <f t="shared" si="11"/>
        <v>757.0146666666667</v>
      </c>
      <c r="M54" s="52">
        <f t="shared" si="11"/>
        <v>1139.6283333333331</v>
      </c>
      <c r="N54" s="52">
        <f t="shared" si="11"/>
        <v>188.84833333333336</v>
      </c>
      <c r="O54" s="52">
        <f t="shared" si="11"/>
        <v>10.685</v>
      </c>
    </row>
    <row r="57" spans="1:15" x14ac:dyDescent="0.2">
      <c r="A57" t="s">
        <v>98</v>
      </c>
    </row>
  </sheetData>
  <mergeCells count="38">
    <mergeCell ref="N47:N48"/>
    <mergeCell ref="O47:O48"/>
    <mergeCell ref="J47:J48"/>
    <mergeCell ref="K47:K48"/>
    <mergeCell ref="L47:L48"/>
    <mergeCell ref="M47:M48"/>
    <mergeCell ref="A47:A48"/>
    <mergeCell ref="C47:C48"/>
    <mergeCell ref="D47:D48"/>
    <mergeCell ref="E47:E48"/>
    <mergeCell ref="F47:F48"/>
    <mergeCell ref="G47:G48"/>
    <mergeCell ref="H47:H48"/>
    <mergeCell ref="I47:I48"/>
    <mergeCell ref="O19:O20"/>
    <mergeCell ref="A34:A35"/>
    <mergeCell ref="B34:B35"/>
    <mergeCell ref="D34:F34"/>
    <mergeCell ref="H34:K34"/>
    <mergeCell ref="L34:O34"/>
    <mergeCell ref="K19:K20"/>
    <mergeCell ref="L19:L20"/>
    <mergeCell ref="M19:M20"/>
    <mergeCell ref="N19:N20"/>
    <mergeCell ref="L6:O6"/>
    <mergeCell ref="A19:A20"/>
    <mergeCell ref="C19:C20"/>
    <mergeCell ref="D19:D20"/>
    <mergeCell ref="E19:E20"/>
    <mergeCell ref="F19:F20"/>
    <mergeCell ref="G19:G20"/>
    <mergeCell ref="H19:H20"/>
    <mergeCell ref="I19:I20"/>
    <mergeCell ref="J19:J20"/>
    <mergeCell ref="A6:A7"/>
    <mergeCell ref="B6:B7"/>
    <mergeCell ref="D6:F6"/>
    <mergeCell ref="H6:K6"/>
  </mergeCells>
  <phoneticPr fontId="4" type="noConversion"/>
  <pageMargins left="0.75" right="0.17" top="0.6" bottom="0.39" header="0.5" footer="0.25"/>
  <pageSetup paperSize="9" scale="72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opLeftCell="A10" zoomScaleNormal="100" workbookViewId="0">
      <selection activeCell="A50" sqref="A50:IV50"/>
    </sheetView>
  </sheetViews>
  <sheetFormatPr defaultRowHeight="12.75" x14ac:dyDescent="0.2"/>
  <cols>
    <col min="1" max="1" width="12.140625" customWidth="1"/>
    <col min="2" max="2" width="47.85546875" customWidth="1"/>
    <col min="3" max="3" width="11.140625" style="1" customWidth="1"/>
    <col min="6" max="6" width="8.140625" customWidth="1"/>
    <col min="7" max="7" width="16.28515625" customWidth="1"/>
    <col min="15" max="15" width="9.5703125" customWidth="1"/>
  </cols>
  <sheetData>
    <row r="1" spans="1:15" x14ac:dyDescent="0.2">
      <c r="A1" s="8" t="s">
        <v>109</v>
      </c>
    </row>
    <row r="2" spans="1:15" x14ac:dyDescent="0.2">
      <c r="A2" s="8" t="s">
        <v>147</v>
      </c>
    </row>
    <row r="3" spans="1:15" x14ac:dyDescent="0.2">
      <c r="A3" s="8" t="s">
        <v>37</v>
      </c>
    </row>
    <row r="4" spans="1:15" x14ac:dyDescent="0.2">
      <c r="A4" s="8" t="s">
        <v>38</v>
      </c>
    </row>
    <row r="6" spans="1:15" x14ac:dyDescent="0.2">
      <c r="A6" s="109" t="s">
        <v>8</v>
      </c>
      <c r="B6" s="109" t="s">
        <v>34</v>
      </c>
      <c r="C6" s="23" t="s">
        <v>39</v>
      </c>
      <c r="D6" s="111" t="s">
        <v>41</v>
      </c>
      <c r="E6" s="111"/>
      <c r="F6" s="112"/>
      <c r="G6" s="26" t="s">
        <v>42</v>
      </c>
      <c r="H6" s="112" t="s">
        <v>44</v>
      </c>
      <c r="I6" s="113"/>
      <c r="J6" s="113"/>
      <c r="K6" s="114"/>
      <c r="L6" s="112" t="s">
        <v>49</v>
      </c>
      <c r="M6" s="113"/>
      <c r="N6" s="113"/>
      <c r="O6" s="114"/>
    </row>
    <row r="7" spans="1:15" x14ac:dyDescent="0.2">
      <c r="A7" s="110"/>
      <c r="B7" s="110"/>
      <c r="C7" s="24" t="s">
        <v>40</v>
      </c>
      <c r="D7" s="21" t="s">
        <v>0</v>
      </c>
      <c r="E7" s="21" t="s">
        <v>1</v>
      </c>
      <c r="F7" s="15" t="s">
        <v>2</v>
      </c>
      <c r="G7" s="25" t="s">
        <v>43</v>
      </c>
      <c r="H7" s="22" t="s">
        <v>45</v>
      </c>
      <c r="I7" s="22" t="s">
        <v>46</v>
      </c>
      <c r="J7" s="22" t="s">
        <v>47</v>
      </c>
      <c r="K7" s="22" t="s">
        <v>48</v>
      </c>
      <c r="L7" s="22" t="s">
        <v>50</v>
      </c>
      <c r="M7" s="22" t="s">
        <v>51</v>
      </c>
      <c r="N7" s="22" t="s">
        <v>52</v>
      </c>
      <c r="O7" s="22" t="s">
        <v>53</v>
      </c>
    </row>
    <row r="8" spans="1:15" x14ac:dyDescent="0.2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3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x14ac:dyDescent="0.2">
      <c r="A9" s="27"/>
      <c r="B9" s="30" t="s">
        <v>59</v>
      </c>
      <c r="C9" s="28"/>
      <c r="D9" s="21"/>
      <c r="E9" s="21"/>
      <c r="F9" s="21"/>
      <c r="G9" s="29"/>
      <c r="H9" s="22"/>
      <c r="I9" s="22"/>
      <c r="J9" s="22"/>
      <c r="K9" s="22"/>
      <c r="L9" s="22"/>
      <c r="M9" s="22"/>
      <c r="N9" s="22"/>
      <c r="O9" s="22"/>
    </row>
    <row r="10" spans="1:15" x14ac:dyDescent="0.2">
      <c r="A10" s="6" t="s">
        <v>164</v>
      </c>
      <c r="B10" s="4" t="s">
        <v>235</v>
      </c>
      <c r="C10" s="6" t="s">
        <v>169</v>
      </c>
      <c r="D10" s="45">
        <f>10.38+0.04</f>
        <v>10.42</v>
      </c>
      <c r="E10" s="45">
        <v>11.08</v>
      </c>
      <c r="F10" s="45">
        <f>39.57</f>
        <v>39.57</v>
      </c>
      <c r="G10" s="45">
        <f>278+9.6</f>
        <v>287.60000000000002</v>
      </c>
      <c r="H10" s="45">
        <v>0.15</v>
      </c>
      <c r="I10" s="45">
        <v>4.5</v>
      </c>
      <c r="J10" s="45">
        <v>0</v>
      </c>
      <c r="K10" s="45">
        <v>1.5</v>
      </c>
      <c r="L10" s="45">
        <f>168+4.8</f>
        <v>172.8</v>
      </c>
      <c r="M10" s="45">
        <f>234.4+14.88</f>
        <v>249.28</v>
      </c>
      <c r="N10" s="45">
        <f>24+5</f>
        <v>29</v>
      </c>
      <c r="O10" s="45">
        <v>0.82</v>
      </c>
    </row>
    <row r="11" spans="1:15" x14ac:dyDescent="0.2">
      <c r="A11" s="6" t="s">
        <v>76</v>
      </c>
      <c r="B11" s="4" t="s">
        <v>56</v>
      </c>
      <c r="C11" s="6">
        <v>10</v>
      </c>
      <c r="D11" s="45">
        <v>5.6000000000000001E-2</v>
      </c>
      <c r="E11" s="45">
        <v>8.25</v>
      </c>
      <c r="F11" s="45">
        <v>0.08</v>
      </c>
      <c r="G11" s="45">
        <v>74.8</v>
      </c>
      <c r="H11" s="45">
        <v>0</v>
      </c>
      <c r="I11" s="45">
        <v>0</v>
      </c>
      <c r="J11" s="45">
        <v>0.2</v>
      </c>
      <c r="K11" s="45">
        <v>0.02</v>
      </c>
      <c r="L11" s="45">
        <v>1.2</v>
      </c>
      <c r="M11" s="45">
        <v>1.9</v>
      </c>
      <c r="N11" s="45">
        <v>0</v>
      </c>
      <c r="O11" s="45">
        <v>0.02</v>
      </c>
    </row>
    <row r="12" spans="1:15" x14ac:dyDescent="0.2">
      <c r="A12" s="6" t="s">
        <v>77</v>
      </c>
      <c r="B12" s="4" t="s">
        <v>78</v>
      </c>
      <c r="C12" s="6">
        <v>20</v>
      </c>
      <c r="D12" s="45">
        <v>5.68</v>
      </c>
      <c r="E12" s="45">
        <v>6.28</v>
      </c>
      <c r="F12" s="45">
        <v>0.8</v>
      </c>
      <c r="G12" s="45">
        <v>57.6</v>
      </c>
      <c r="H12" s="45">
        <v>0.02</v>
      </c>
      <c r="I12" s="45">
        <v>0.26</v>
      </c>
      <c r="J12" s="45">
        <v>0.04</v>
      </c>
      <c r="K12" s="45">
        <v>0.05</v>
      </c>
      <c r="L12" s="45">
        <v>92</v>
      </c>
      <c r="M12" s="45">
        <v>139.6</v>
      </c>
      <c r="N12" s="45">
        <v>8</v>
      </c>
      <c r="O12" s="45">
        <v>0.18</v>
      </c>
    </row>
    <row r="13" spans="1:15" x14ac:dyDescent="0.2">
      <c r="A13" s="6" t="s">
        <v>224</v>
      </c>
      <c r="B13" s="4" t="s">
        <v>16</v>
      </c>
      <c r="C13" s="6">
        <v>200</v>
      </c>
      <c r="D13" s="45">
        <v>2.5</v>
      </c>
      <c r="E13" s="45">
        <v>3.6</v>
      </c>
      <c r="F13" s="45">
        <v>28.7</v>
      </c>
      <c r="G13" s="45">
        <v>152</v>
      </c>
      <c r="H13" s="45">
        <v>0.02</v>
      </c>
      <c r="I13" s="45">
        <v>0.6</v>
      </c>
      <c r="J13" s="45">
        <v>0.01</v>
      </c>
      <c r="K13" s="45">
        <v>0.06</v>
      </c>
      <c r="L13" s="45">
        <v>120</v>
      </c>
      <c r="M13" s="45">
        <v>47.2</v>
      </c>
      <c r="N13" s="45">
        <v>15.4</v>
      </c>
      <c r="O13" s="45">
        <v>0.4</v>
      </c>
    </row>
    <row r="14" spans="1:15" x14ac:dyDescent="0.2">
      <c r="A14" s="6" t="s">
        <v>4</v>
      </c>
      <c r="B14" s="4" t="s">
        <v>23</v>
      </c>
      <c r="C14" s="6">
        <v>30</v>
      </c>
      <c r="D14" s="45">
        <v>2.1</v>
      </c>
      <c r="E14" s="45">
        <v>0.3</v>
      </c>
      <c r="F14" s="45">
        <v>20.7</v>
      </c>
      <c r="G14" s="45">
        <v>51</v>
      </c>
      <c r="H14" s="45">
        <v>0.05</v>
      </c>
      <c r="I14" s="45">
        <v>0</v>
      </c>
      <c r="J14" s="45">
        <v>0</v>
      </c>
      <c r="K14" s="45">
        <v>0.28999999999999998</v>
      </c>
      <c r="L14" s="45">
        <v>6.9</v>
      </c>
      <c r="M14" s="45">
        <v>25.2</v>
      </c>
      <c r="N14" s="45">
        <v>5.9</v>
      </c>
      <c r="O14" s="45">
        <v>0.56999999999999995</v>
      </c>
    </row>
    <row r="15" spans="1:15" x14ac:dyDescent="0.2">
      <c r="A15" s="6" t="s">
        <v>4</v>
      </c>
      <c r="B15" s="4" t="s">
        <v>12</v>
      </c>
      <c r="C15" s="6">
        <v>20</v>
      </c>
      <c r="D15" s="45">
        <v>1.34</v>
      </c>
      <c r="E15" s="45">
        <v>0.16</v>
      </c>
      <c r="F15" s="45">
        <v>8.4</v>
      </c>
      <c r="G15" s="45">
        <v>40.200000000000003</v>
      </c>
      <c r="H15" s="45">
        <v>0.03</v>
      </c>
      <c r="I15" s="45">
        <v>0</v>
      </c>
      <c r="J15" s="45">
        <v>0</v>
      </c>
      <c r="K15" s="45">
        <v>0</v>
      </c>
      <c r="L15" s="45">
        <v>7</v>
      </c>
      <c r="M15" s="45">
        <v>24.93</v>
      </c>
      <c r="N15" s="45">
        <v>5.4</v>
      </c>
      <c r="O15" s="45">
        <v>0.77</v>
      </c>
    </row>
    <row r="16" spans="1:15" x14ac:dyDescent="0.2">
      <c r="A16" s="6"/>
      <c r="B16" s="32" t="s">
        <v>60</v>
      </c>
      <c r="C16" s="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x14ac:dyDescent="0.2">
      <c r="A17" s="6" t="s">
        <v>108</v>
      </c>
      <c r="B17" s="35" t="s">
        <v>107</v>
      </c>
      <c r="C17" s="6">
        <v>60</v>
      </c>
      <c r="D17" s="45">
        <v>0.42</v>
      </c>
      <c r="E17" s="45">
        <v>0.24</v>
      </c>
      <c r="F17" s="45">
        <v>3.48</v>
      </c>
      <c r="G17" s="45">
        <v>29.4</v>
      </c>
      <c r="H17" s="45">
        <v>1.2E-2</v>
      </c>
      <c r="I17" s="45">
        <v>5.34</v>
      </c>
      <c r="J17" s="45">
        <v>0.06</v>
      </c>
      <c r="K17" s="45">
        <v>0.14000000000000001</v>
      </c>
      <c r="L17" s="45">
        <v>27</v>
      </c>
      <c r="M17" s="45">
        <v>90.24</v>
      </c>
      <c r="N17" s="45">
        <v>10.56</v>
      </c>
      <c r="O17" s="45">
        <v>7.0000000000000007E-2</v>
      </c>
    </row>
    <row r="18" spans="1:15" x14ac:dyDescent="0.2">
      <c r="A18" s="37" t="s">
        <v>127</v>
      </c>
      <c r="B18" s="18" t="s">
        <v>166</v>
      </c>
      <c r="C18" s="37" t="s">
        <v>129</v>
      </c>
      <c r="D18" s="49">
        <v>7.8079999999999998</v>
      </c>
      <c r="E18" s="49">
        <v>5.4649999999999999</v>
      </c>
      <c r="F18" s="49">
        <v>5.21</v>
      </c>
      <c r="G18" s="49">
        <v>220.08</v>
      </c>
      <c r="H18" s="49">
        <v>9.6000000000000002E-2</v>
      </c>
      <c r="I18" s="49">
        <v>7.84</v>
      </c>
      <c r="J18" s="49">
        <v>4.1000000000000002E-2</v>
      </c>
      <c r="K18" s="49">
        <v>1.016</v>
      </c>
      <c r="L18" s="49">
        <v>115.84</v>
      </c>
      <c r="M18" s="49">
        <v>230.52</v>
      </c>
      <c r="N18" s="49">
        <v>29.04</v>
      </c>
      <c r="O18" s="49">
        <v>0.1</v>
      </c>
    </row>
    <row r="19" spans="1:15" x14ac:dyDescent="0.2">
      <c r="A19" s="6" t="s">
        <v>168</v>
      </c>
      <c r="B19" s="7" t="s">
        <v>167</v>
      </c>
      <c r="C19" s="6" t="s">
        <v>21</v>
      </c>
      <c r="D19" s="45">
        <v>10.9</v>
      </c>
      <c r="E19" s="45">
        <v>11.05</v>
      </c>
      <c r="F19" s="45">
        <v>10.039999999999999</v>
      </c>
      <c r="G19" s="45">
        <v>194.32</v>
      </c>
      <c r="H19" s="45">
        <v>0.2</v>
      </c>
      <c r="I19" s="45">
        <v>5.2</v>
      </c>
      <c r="J19" s="45">
        <v>7.0000000000000007E-2</v>
      </c>
      <c r="K19" s="45">
        <v>2.5099999999999998</v>
      </c>
      <c r="L19" s="45">
        <v>79.400000000000006</v>
      </c>
      <c r="M19" s="45">
        <v>55.42</v>
      </c>
      <c r="N19" s="45">
        <v>14.1</v>
      </c>
      <c r="O19" s="45">
        <v>1.03</v>
      </c>
    </row>
    <row r="20" spans="1:15" x14ac:dyDescent="0.2">
      <c r="A20" s="6" t="s">
        <v>87</v>
      </c>
      <c r="B20" s="7" t="s">
        <v>86</v>
      </c>
      <c r="C20" s="6">
        <v>200</v>
      </c>
      <c r="D20" s="45">
        <v>0.74</v>
      </c>
      <c r="E20" s="45">
        <v>0.34</v>
      </c>
      <c r="F20" s="45">
        <v>48.497999999999998</v>
      </c>
      <c r="G20" s="45">
        <v>176.77</v>
      </c>
      <c r="H20" s="45">
        <v>3.0800000000000001E-2</v>
      </c>
      <c r="I20" s="45">
        <v>11.6</v>
      </c>
      <c r="J20" s="45">
        <v>0</v>
      </c>
      <c r="K20" s="45">
        <v>7.1999999999999995E-2</v>
      </c>
      <c r="L20" s="45">
        <v>1.21</v>
      </c>
      <c r="M20" s="45">
        <v>39.96</v>
      </c>
      <c r="N20" s="45">
        <v>17.239999999999998</v>
      </c>
      <c r="O20" s="45">
        <v>1.2</v>
      </c>
    </row>
    <row r="21" spans="1:15" x14ac:dyDescent="0.2">
      <c r="A21" s="6" t="s">
        <v>4</v>
      </c>
      <c r="B21" s="4" t="s">
        <v>23</v>
      </c>
      <c r="C21" s="6">
        <v>40</v>
      </c>
      <c r="D21" s="45">
        <v>2.8</v>
      </c>
      <c r="E21" s="45">
        <v>0.4</v>
      </c>
      <c r="F21" s="45">
        <v>27.6</v>
      </c>
      <c r="G21" s="45">
        <v>68</v>
      </c>
      <c r="H21" s="45">
        <v>7.0000000000000007E-2</v>
      </c>
      <c r="I21" s="45">
        <v>0</v>
      </c>
      <c r="J21" s="45">
        <v>0</v>
      </c>
      <c r="K21" s="45">
        <v>0.39</v>
      </c>
      <c r="L21" s="45">
        <v>9.1999999999999993</v>
      </c>
      <c r="M21" s="45">
        <v>33.6</v>
      </c>
      <c r="N21" s="45">
        <v>7.87</v>
      </c>
      <c r="O21" s="45">
        <v>0.76</v>
      </c>
    </row>
    <row r="22" spans="1:15" x14ac:dyDescent="0.2">
      <c r="A22" s="6" t="s">
        <v>4</v>
      </c>
      <c r="B22" s="4" t="s">
        <v>12</v>
      </c>
      <c r="C22" s="6">
        <v>30</v>
      </c>
      <c r="D22" s="45">
        <v>2.0099999999999998</v>
      </c>
      <c r="E22" s="45">
        <v>0.24</v>
      </c>
      <c r="F22" s="45">
        <v>12.6</v>
      </c>
      <c r="G22" s="45">
        <v>60.3</v>
      </c>
      <c r="H22" s="45">
        <v>0.04</v>
      </c>
      <c r="I22" s="45">
        <v>0</v>
      </c>
      <c r="J22" s="45">
        <v>0</v>
      </c>
      <c r="K22" s="45">
        <v>0</v>
      </c>
      <c r="L22" s="45">
        <v>10.5</v>
      </c>
      <c r="M22" s="45">
        <v>37.4</v>
      </c>
      <c r="N22" s="45">
        <v>8.1</v>
      </c>
      <c r="O22" s="45">
        <v>1.1599999999999999</v>
      </c>
    </row>
    <row r="23" spans="1:15" x14ac:dyDescent="0.2">
      <c r="A23" s="4"/>
      <c r="B23" s="6" t="s">
        <v>69</v>
      </c>
      <c r="C23" s="6"/>
      <c r="D23" s="45">
        <f>SUM(D10:D22)</f>
        <v>46.774000000000001</v>
      </c>
      <c r="E23" s="45">
        <f t="shared" ref="E23:O23" si="0">SUM(E10:E22)</f>
        <v>47.405000000000001</v>
      </c>
      <c r="F23" s="45">
        <f t="shared" si="0"/>
        <v>205.67799999999997</v>
      </c>
      <c r="G23" s="45">
        <f t="shared" si="0"/>
        <v>1412.07</v>
      </c>
      <c r="H23" s="45">
        <f t="shared" si="0"/>
        <v>0.71880000000000011</v>
      </c>
      <c r="I23" s="45">
        <f t="shared" si="0"/>
        <v>35.339999999999996</v>
      </c>
      <c r="J23" s="45">
        <f t="shared" si="0"/>
        <v>0.42099999999999999</v>
      </c>
      <c r="K23" s="45">
        <f t="shared" si="0"/>
        <v>6.048</v>
      </c>
      <c r="L23" s="45">
        <f t="shared" si="0"/>
        <v>643.05000000000007</v>
      </c>
      <c r="M23" s="45">
        <f t="shared" si="0"/>
        <v>975.24999999999989</v>
      </c>
      <c r="N23" s="45">
        <f t="shared" si="0"/>
        <v>150.60999999999999</v>
      </c>
      <c r="O23" s="45">
        <f t="shared" si="0"/>
        <v>7.08</v>
      </c>
    </row>
    <row r="26" spans="1:15" x14ac:dyDescent="0.2">
      <c r="A26" s="8" t="s">
        <v>109</v>
      </c>
    </row>
    <row r="27" spans="1:15" x14ac:dyDescent="0.2">
      <c r="A27" s="8" t="s">
        <v>147</v>
      </c>
    </row>
    <row r="28" spans="1:15" x14ac:dyDescent="0.2">
      <c r="A28" s="8" t="s">
        <v>37</v>
      </c>
    </row>
    <row r="29" spans="1:15" x14ac:dyDescent="0.2">
      <c r="A29" s="8" t="s">
        <v>70</v>
      </c>
    </row>
    <row r="31" spans="1:15" x14ac:dyDescent="0.2">
      <c r="A31" s="109" t="s">
        <v>8</v>
      </c>
      <c r="B31" s="109" t="s">
        <v>34</v>
      </c>
      <c r="C31" s="23" t="s">
        <v>39</v>
      </c>
      <c r="D31" s="111" t="s">
        <v>41</v>
      </c>
      <c r="E31" s="111"/>
      <c r="F31" s="112"/>
      <c r="G31" s="26" t="s">
        <v>42</v>
      </c>
      <c r="H31" s="112" t="s">
        <v>44</v>
      </c>
      <c r="I31" s="113"/>
      <c r="J31" s="113"/>
      <c r="K31" s="114"/>
      <c r="L31" s="112" t="s">
        <v>49</v>
      </c>
      <c r="M31" s="113"/>
      <c r="N31" s="113"/>
      <c r="O31" s="114"/>
    </row>
    <row r="32" spans="1:15" x14ac:dyDescent="0.2">
      <c r="A32" s="110"/>
      <c r="B32" s="110"/>
      <c r="C32" s="24" t="s">
        <v>40</v>
      </c>
      <c r="D32" s="21" t="s">
        <v>0</v>
      </c>
      <c r="E32" s="21" t="s">
        <v>1</v>
      </c>
      <c r="F32" s="15" t="s">
        <v>2</v>
      </c>
      <c r="G32" s="25" t="s">
        <v>43</v>
      </c>
      <c r="H32" s="22" t="s">
        <v>45</v>
      </c>
      <c r="I32" s="22" t="s">
        <v>46</v>
      </c>
      <c r="J32" s="22" t="s">
        <v>47</v>
      </c>
      <c r="K32" s="22" t="s">
        <v>48</v>
      </c>
      <c r="L32" s="22" t="s">
        <v>50</v>
      </c>
      <c r="M32" s="22" t="s">
        <v>51</v>
      </c>
      <c r="N32" s="22" t="s">
        <v>52</v>
      </c>
      <c r="O32" s="22" t="s">
        <v>53</v>
      </c>
    </row>
    <row r="33" spans="1:15" x14ac:dyDescent="0.2">
      <c r="A33" s="30">
        <v>1</v>
      </c>
      <c r="B33" s="30">
        <v>2</v>
      </c>
      <c r="C33" s="31">
        <v>3</v>
      </c>
      <c r="D33" s="32">
        <v>4</v>
      </c>
      <c r="E33" s="32">
        <v>5</v>
      </c>
      <c r="F33" s="32">
        <v>6</v>
      </c>
      <c r="G33" s="33">
        <v>7</v>
      </c>
      <c r="H33" s="34">
        <v>8</v>
      </c>
      <c r="I33" s="34">
        <v>9</v>
      </c>
      <c r="J33" s="34">
        <v>10</v>
      </c>
      <c r="K33" s="34">
        <v>11</v>
      </c>
      <c r="L33" s="34">
        <v>12</v>
      </c>
      <c r="M33" s="34">
        <v>13</v>
      </c>
      <c r="N33" s="34">
        <v>14</v>
      </c>
      <c r="O33" s="34">
        <v>15</v>
      </c>
    </row>
    <row r="34" spans="1:15" x14ac:dyDescent="0.2">
      <c r="A34" s="27"/>
      <c r="B34" s="30" t="s">
        <v>59</v>
      </c>
      <c r="C34" s="39"/>
      <c r="D34" s="21"/>
      <c r="E34" s="21"/>
      <c r="F34" s="21"/>
      <c r="G34" s="29"/>
      <c r="H34" s="22"/>
      <c r="I34" s="22"/>
      <c r="J34" s="22"/>
      <c r="K34" s="22"/>
      <c r="L34" s="22"/>
      <c r="M34" s="22"/>
      <c r="N34" s="22"/>
      <c r="O34" s="22"/>
    </row>
    <row r="35" spans="1:15" x14ac:dyDescent="0.2">
      <c r="A35" s="6" t="s">
        <v>164</v>
      </c>
      <c r="B35" s="4" t="s">
        <v>235</v>
      </c>
      <c r="C35" s="6" t="s">
        <v>169</v>
      </c>
      <c r="D35" s="45">
        <f>D10</f>
        <v>10.42</v>
      </c>
      <c r="E35" s="45">
        <f t="shared" ref="E35:O35" si="1">E10</f>
        <v>11.08</v>
      </c>
      <c r="F35" s="45">
        <f t="shared" si="1"/>
        <v>39.57</v>
      </c>
      <c r="G35" s="45">
        <f t="shared" si="1"/>
        <v>287.60000000000002</v>
      </c>
      <c r="H35" s="45">
        <f t="shared" si="1"/>
        <v>0.15</v>
      </c>
      <c r="I35" s="45">
        <f t="shared" si="1"/>
        <v>4.5</v>
      </c>
      <c r="J35" s="45">
        <f t="shared" si="1"/>
        <v>0</v>
      </c>
      <c r="K35" s="45">
        <f t="shared" si="1"/>
        <v>1.5</v>
      </c>
      <c r="L35" s="45">
        <f t="shared" si="1"/>
        <v>172.8</v>
      </c>
      <c r="M35" s="45">
        <f t="shared" si="1"/>
        <v>249.28</v>
      </c>
      <c r="N35" s="45">
        <f t="shared" si="1"/>
        <v>29</v>
      </c>
      <c r="O35" s="45">
        <f t="shared" si="1"/>
        <v>0.82</v>
      </c>
    </row>
    <row r="36" spans="1:15" x14ac:dyDescent="0.2">
      <c r="A36" s="6" t="s">
        <v>76</v>
      </c>
      <c r="B36" s="4" t="s">
        <v>56</v>
      </c>
      <c r="C36" s="6">
        <v>10</v>
      </c>
      <c r="D36" s="45">
        <f>D11</f>
        <v>5.6000000000000001E-2</v>
      </c>
      <c r="E36" s="45">
        <f t="shared" ref="E36:O36" si="2">E11</f>
        <v>8.25</v>
      </c>
      <c r="F36" s="45">
        <f t="shared" si="2"/>
        <v>0.08</v>
      </c>
      <c r="G36" s="45">
        <f t="shared" si="2"/>
        <v>74.8</v>
      </c>
      <c r="H36" s="45">
        <f t="shared" si="2"/>
        <v>0</v>
      </c>
      <c r="I36" s="45">
        <f t="shared" si="2"/>
        <v>0</v>
      </c>
      <c r="J36" s="45">
        <f t="shared" si="2"/>
        <v>0.2</v>
      </c>
      <c r="K36" s="45">
        <f t="shared" si="2"/>
        <v>0.02</v>
      </c>
      <c r="L36" s="45">
        <f t="shared" si="2"/>
        <v>1.2</v>
      </c>
      <c r="M36" s="45">
        <f t="shared" si="2"/>
        <v>1.9</v>
      </c>
      <c r="N36" s="45">
        <f t="shared" si="2"/>
        <v>0</v>
      </c>
      <c r="O36" s="45">
        <f t="shared" si="2"/>
        <v>0.02</v>
      </c>
    </row>
    <row r="37" spans="1:15" x14ac:dyDescent="0.2">
      <c r="A37" s="6" t="s">
        <v>77</v>
      </c>
      <c r="B37" s="4" t="s">
        <v>78</v>
      </c>
      <c r="C37" s="6">
        <v>25</v>
      </c>
      <c r="D37" s="45">
        <f>D12*25/20</f>
        <v>7.1</v>
      </c>
      <c r="E37" s="45">
        <f t="shared" ref="E37:O37" si="3">E12*25/20</f>
        <v>7.85</v>
      </c>
      <c r="F37" s="45">
        <f t="shared" si="3"/>
        <v>1</v>
      </c>
      <c r="G37" s="45">
        <f t="shared" si="3"/>
        <v>72</v>
      </c>
      <c r="H37" s="45">
        <f t="shared" si="3"/>
        <v>2.5000000000000001E-2</v>
      </c>
      <c r="I37" s="45">
        <f t="shared" si="3"/>
        <v>0.32500000000000001</v>
      </c>
      <c r="J37" s="45">
        <f t="shared" si="3"/>
        <v>0.05</v>
      </c>
      <c r="K37" s="45">
        <f t="shared" si="3"/>
        <v>6.25E-2</v>
      </c>
      <c r="L37" s="45">
        <f t="shared" si="3"/>
        <v>115</v>
      </c>
      <c r="M37" s="45">
        <f t="shared" si="3"/>
        <v>174.5</v>
      </c>
      <c r="N37" s="45">
        <f t="shared" si="3"/>
        <v>10</v>
      </c>
      <c r="O37" s="45">
        <f t="shared" si="3"/>
        <v>0.22500000000000001</v>
      </c>
    </row>
    <row r="38" spans="1:15" x14ac:dyDescent="0.2">
      <c r="A38" s="6" t="s">
        <v>224</v>
      </c>
      <c r="B38" s="4" t="s">
        <v>16</v>
      </c>
      <c r="C38" s="6">
        <v>200</v>
      </c>
      <c r="D38" s="45">
        <f>D13</f>
        <v>2.5</v>
      </c>
      <c r="E38" s="45">
        <f t="shared" ref="E38:O38" si="4">E13</f>
        <v>3.6</v>
      </c>
      <c r="F38" s="45">
        <f t="shared" si="4"/>
        <v>28.7</v>
      </c>
      <c r="G38" s="45">
        <f t="shared" si="4"/>
        <v>152</v>
      </c>
      <c r="H38" s="45">
        <f t="shared" si="4"/>
        <v>0.02</v>
      </c>
      <c r="I38" s="45">
        <f t="shared" si="4"/>
        <v>0.6</v>
      </c>
      <c r="J38" s="45">
        <f t="shared" si="4"/>
        <v>0.01</v>
      </c>
      <c r="K38" s="45">
        <f t="shared" si="4"/>
        <v>0.06</v>
      </c>
      <c r="L38" s="45">
        <f t="shared" si="4"/>
        <v>120</v>
      </c>
      <c r="M38" s="45">
        <f t="shared" si="4"/>
        <v>47.2</v>
      </c>
      <c r="N38" s="45">
        <f t="shared" si="4"/>
        <v>15.4</v>
      </c>
      <c r="O38" s="45">
        <f t="shared" si="4"/>
        <v>0.4</v>
      </c>
    </row>
    <row r="39" spans="1:15" x14ac:dyDescent="0.2">
      <c r="A39" s="6" t="s">
        <v>4</v>
      </c>
      <c r="B39" s="4" t="s">
        <v>23</v>
      </c>
      <c r="C39" s="6">
        <v>40</v>
      </c>
      <c r="D39" s="45">
        <v>2.8</v>
      </c>
      <c r="E39" s="45">
        <v>0.4</v>
      </c>
      <c r="F39" s="45">
        <v>27.6</v>
      </c>
      <c r="G39" s="45">
        <v>68</v>
      </c>
      <c r="H39" s="45">
        <v>7.0000000000000007E-2</v>
      </c>
      <c r="I39" s="45">
        <v>0</v>
      </c>
      <c r="J39" s="45">
        <v>0</v>
      </c>
      <c r="K39" s="45">
        <v>0.39</v>
      </c>
      <c r="L39" s="45">
        <v>9.1999999999999993</v>
      </c>
      <c r="M39" s="45">
        <v>33.6</v>
      </c>
      <c r="N39" s="45">
        <v>7.87</v>
      </c>
      <c r="O39" s="45">
        <v>0.76</v>
      </c>
    </row>
    <row r="40" spans="1:15" x14ac:dyDescent="0.2">
      <c r="A40" s="6" t="s">
        <v>4</v>
      </c>
      <c r="B40" s="4" t="s">
        <v>12</v>
      </c>
      <c r="C40" s="6">
        <v>30</v>
      </c>
      <c r="D40" s="45">
        <v>2.0099999999999998</v>
      </c>
      <c r="E40" s="45">
        <v>0.24</v>
      </c>
      <c r="F40" s="45">
        <v>12.6</v>
      </c>
      <c r="G40" s="45">
        <v>60.3</v>
      </c>
      <c r="H40" s="45">
        <v>0.04</v>
      </c>
      <c r="I40" s="45">
        <v>0</v>
      </c>
      <c r="J40" s="45">
        <v>0</v>
      </c>
      <c r="K40" s="45">
        <v>0</v>
      </c>
      <c r="L40" s="45">
        <v>10.5</v>
      </c>
      <c r="M40" s="45">
        <v>37.4</v>
      </c>
      <c r="N40" s="45">
        <v>8.1</v>
      </c>
      <c r="O40" s="45">
        <v>1.1599999999999999</v>
      </c>
    </row>
    <row r="41" spans="1:15" x14ac:dyDescent="0.2">
      <c r="A41" s="6"/>
      <c r="B41" s="32" t="s">
        <v>60</v>
      </c>
      <c r="C41" s="6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x14ac:dyDescent="0.2">
      <c r="A42" s="6" t="s">
        <v>108</v>
      </c>
      <c r="B42" s="35" t="s">
        <v>107</v>
      </c>
      <c r="C42" s="6">
        <v>100</v>
      </c>
      <c r="D42" s="45">
        <f>D17*100/60</f>
        <v>0.7</v>
      </c>
      <c r="E42" s="45">
        <f t="shared" ref="E42:O42" si="5">E17*100/60</f>
        <v>0.4</v>
      </c>
      <c r="F42" s="45">
        <f t="shared" si="5"/>
        <v>5.8</v>
      </c>
      <c r="G42" s="45">
        <f t="shared" si="5"/>
        <v>49</v>
      </c>
      <c r="H42" s="45">
        <f t="shared" si="5"/>
        <v>0.02</v>
      </c>
      <c r="I42" s="45">
        <f t="shared" si="5"/>
        <v>8.9</v>
      </c>
      <c r="J42" s="45">
        <f t="shared" si="5"/>
        <v>0.1</v>
      </c>
      <c r="K42" s="45">
        <f t="shared" si="5"/>
        <v>0.23333333333333336</v>
      </c>
      <c r="L42" s="45">
        <f t="shared" si="5"/>
        <v>45</v>
      </c>
      <c r="M42" s="45">
        <f t="shared" si="5"/>
        <v>150.4</v>
      </c>
      <c r="N42" s="45">
        <f t="shared" si="5"/>
        <v>17.600000000000001</v>
      </c>
      <c r="O42" s="45">
        <f t="shared" si="5"/>
        <v>0.11666666666666668</v>
      </c>
    </row>
    <row r="43" spans="1:15" x14ac:dyDescent="0.2">
      <c r="A43" s="37" t="s">
        <v>127</v>
      </c>
      <c r="B43" s="18" t="s">
        <v>166</v>
      </c>
      <c r="C43" s="44" t="s">
        <v>71</v>
      </c>
      <c r="D43" s="58">
        <f>D18*250/200</f>
        <v>9.76</v>
      </c>
      <c r="E43" s="58">
        <f t="shared" ref="E43:O43" si="6">E18*250/200</f>
        <v>6.8312499999999998</v>
      </c>
      <c r="F43" s="58">
        <f t="shared" si="6"/>
        <v>6.5125000000000002</v>
      </c>
      <c r="G43" s="58">
        <f t="shared" si="6"/>
        <v>275.10000000000002</v>
      </c>
      <c r="H43" s="58">
        <f t="shared" si="6"/>
        <v>0.12</v>
      </c>
      <c r="I43" s="58">
        <f t="shared" si="6"/>
        <v>9.8000000000000007</v>
      </c>
      <c r="J43" s="58">
        <f t="shared" si="6"/>
        <v>5.1249999999999997E-2</v>
      </c>
      <c r="K43" s="58">
        <f t="shared" si="6"/>
        <v>1.27</v>
      </c>
      <c r="L43" s="58">
        <f t="shared" si="6"/>
        <v>144.80000000000001</v>
      </c>
      <c r="M43" s="58">
        <f t="shared" si="6"/>
        <v>288.14999999999998</v>
      </c>
      <c r="N43" s="58">
        <f t="shared" si="6"/>
        <v>36.299999999999997</v>
      </c>
      <c r="O43" s="58">
        <f t="shared" si="6"/>
        <v>0.125</v>
      </c>
    </row>
    <row r="44" spans="1:15" x14ac:dyDescent="0.2">
      <c r="A44" s="6" t="s">
        <v>168</v>
      </c>
      <c r="B44" s="7" t="s">
        <v>167</v>
      </c>
      <c r="C44" s="44" t="s">
        <v>22</v>
      </c>
      <c r="D44" s="58">
        <f>D19*100/80</f>
        <v>13.625</v>
      </c>
      <c r="E44" s="58">
        <f t="shared" ref="E44:O44" si="7">E19*100/80</f>
        <v>13.8125</v>
      </c>
      <c r="F44" s="58">
        <f t="shared" si="7"/>
        <v>12.549999999999999</v>
      </c>
      <c r="G44" s="58">
        <f t="shared" si="7"/>
        <v>242.9</v>
      </c>
      <c r="H44" s="58">
        <f t="shared" si="7"/>
        <v>0.25</v>
      </c>
      <c r="I44" s="58">
        <f t="shared" si="7"/>
        <v>6.5</v>
      </c>
      <c r="J44" s="58">
        <f t="shared" si="7"/>
        <v>8.7500000000000008E-2</v>
      </c>
      <c r="K44" s="58">
        <f t="shared" si="7"/>
        <v>3.1374999999999997</v>
      </c>
      <c r="L44" s="58">
        <f t="shared" si="7"/>
        <v>99.250000000000014</v>
      </c>
      <c r="M44" s="58">
        <f t="shared" si="7"/>
        <v>69.275000000000006</v>
      </c>
      <c r="N44" s="58">
        <f t="shared" si="7"/>
        <v>17.625</v>
      </c>
      <c r="O44" s="58">
        <f t="shared" si="7"/>
        <v>1.2875000000000001</v>
      </c>
    </row>
    <row r="45" spans="1:15" x14ac:dyDescent="0.2">
      <c r="A45" s="6" t="s">
        <v>87</v>
      </c>
      <c r="B45" s="7" t="s">
        <v>86</v>
      </c>
      <c r="C45" s="6">
        <v>200</v>
      </c>
      <c r="D45" s="45">
        <f>D20</f>
        <v>0.74</v>
      </c>
      <c r="E45" s="45">
        <f t="shared" ref="E45:O45" si="8">E20</f>
        <v>0.34</v>
      </c>
      <c r="F45" s="45">
        <f t="shared" si="8"/>
        <v>48.497999999999998</v>
      </c>
      <c r="G45" s="45">
        <f t="shared" si="8"/>
        <v>176.77</v>
      </c>
      <c r="H45" s="45">
        <f t="shared" si="8"/>
        <v>3.0800000000000001E-2</v>
      </c>
      <c r="I45" s="45">
        <f t="shared" si="8"/>
        <v>11.6</v>
      </c>
      <c r="J45" s="45">
        <f t="shared" si="8"/>
        <v>0</v>
      </c>
      <c r="K45" s="45">
        <f t="shared" si="8"/>
        <v>7.1999999999999995E-2</v>
      </c>
      <c r="L45" s="45">
        <f t="shared" si="8"/>
        <v>1.21</v>
      </c>
      <c r="M45" s="45">
        <f t="shared" si="8"/>
        <v>39.96</v>
      </c>
      <c r="N45" s="45">
        <f t="shared" si="8"/>
        <v>17.239999999999998</v>
      </c>
      <c r="O45" s="45">
        <f t="shared" si="8"/>
        <v>1.2</v>
      </c>
    </row>
    <row r="46" spans="1:15" x14ac:dyDescent="0.2">
      <c r="A46" s="6" t="s">
        <v>4</v>
      </c>
      <c r="B46" s="4" t="s">
        <v>33</v>
      </c>
      <c r="C46" s="6">
        <v>50</v>
      </c>
      <c r="D46" s="45">
        <v>3.5</v>
      </c>
      <c r="E46" s="45">
        <v>0.5</v>
      </c>
      <c r="F46" s="45">
        <v>34.5</v>
      </c>
      <c r="G46" s="45">
        <v>85</v>
      </c>
      <c r="H46" s="45">
        <v>0.09</v>
      </c>
      <c r="I46" s="45">
        <v>0</v>
      </c>
      <c r="J46" s="45">
        <v>0</v>
      </c>
      <c r="K46" s="45">
        <v>0.49</v>
      </c>
      <c r="L46" s="45">
        <v>11.5</v>
      </c>
      <c r="M46" s="45">
        <v>42</v>
      </c>
      <c r="N46" s="45">
        <v>9.84</v>
      </c>
      <c r="O46" s="45">
        <v>0.95</v>
      </c>
    </row>
    <row r="47" spans="1:15" x14ac:dyDescent="0.2">
      <c r="A47" s="6" t="s">
        <v>4</v>
      </c>
      <c r="B47" s="4" t="s">
        <v>12</v>
      </c>
      <c r="C47" s="6">
        <v>40</v>
      </c>
      <c r="D47" s="45">
        <v>2.68</v>
      </c>
      <c r="E47" s="45">
        <v>0.32</v>
      </c>
      <c r="F47" s="45">
        <v>16.8</v>
      </c>
      <c r="G47" s="45">
        <v>80.400000000000006</v>
      </c>
      <c r="H47" s="45">
        <v>0.05</v>
      </c>
      <c r="I47" s="45">
        <v>0</v>
      </c>
      <c r="J47" s="45">
        <v>0</v>
      </c>
      <c r="K47" s="45">
        <v>0</v>
      </c>
      <c r="L47" s="45">
        <v>14</v>
      </c>
      <c r="M47" s="45">
        <v>49.87</v>
      </c>
      <c r="N47" s="45">
        <v>10.8</v>
      </c>
      <c r="O47" s="45">
        <v>1.55</v>
      </c>
    </row>
    <row r="48" spans="1:15" x14ac:dyDescent="0.2">
      <c r="A48" s="4"/>
      <c r="B48" s="6" t="s">
        <v>69</v>
      </c>
      <c r="C48" s="6"/>
      <c r="D48" s="45">
        <f>SUM(D35:D47)</f>
        <v>55.891000000000005</v>
      </c>
      <c r="E48" s="45">
        <f t="shared" ref="E48:N48" si="9">SUM(E35:E47)</f>
        <v>53.623750000000001</v>
      </c>
      <c r="F48" s="45">
        <f t="shared" si="9"/>
        <v>234.2105</v>
      </c>
      <c r="G48" s="45">
        <f t="shared" si="9"/>
        <v>1623.8700000000003</v>
      </c>
      <c r="H48" s="45">
        <f t="shared" si="9"/>
        <v>0.86580000000000013</v>
      </c>
      <c r="I48" s="45">
        <f t="shared" si="9"/>
        <v>42.225000000000001</v>
      </c>
      <c r="J48" s="45">
        <f t="shared" si="9"/>
        <v>0.49875000000000003</v>
      </c>
      <c r="K48" s="45">
        <f t="shared" si="9"/>
        <v>7.2353333333333341</v>
      </c>
      <c r="L48" s="45">
        <f t="shared" si="9"/>
        <v>744.46</v>
      </c>
      <c r="M48" s="45">
        <f t="shared" si="9"/>
        <v>1183.5349999999999</v>
      </c>
      <c r="N48" s="45">
        <f t="shared" si="9"/>
        <v>179.77500000000001</v>
      </c>
      <c r="O48" s="45">
        <v>9.61</v>
      </c>
    </row>
    <row r="49" spans="1:15" x14ac:dyDescent="0.2">
      <c r="A49" s="16"/>
      <c r="B49" s="17"/>
      <c r="C49" s="17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1" spans="1:15" x14ac:dyDescent="0.2">
      <c r="A51" t="s">
        <v>88</v>
      </c>
    </row>
  </sheetData>
  <mergeCells count="10">
    <mergeCell ref="L31:O31"/>
    <mergeCell ref="L6:O6"/>
    <mergeCell ref="A6:A7"/>
    <mergeCell ref="B6:B7"/>
    <mergeCell ref="D6:F6"/>
    <mergeCell ref="H6:K6"/>
    <mergeCell ref="A31:A32"/>
    <mergeCell ref="B31:B32"/>
    <mergeCell ref="D31:F31"/>
    <mergeCell ref="H31:K31"/>
  </mergeCells>
  <phoneticPr fontId="4" type="noConversion"/>
  <pageMargins left="0.75" right="0.21" top="0.44" bottom="0.36" header="0.34" footer="0.5"/>
  <pageSetup paperSize="9" scale="74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A13" workbookViewId="0">
      <selection activeCell="B57" sqref="B57"/>
    </sheetView>
  </sheetViews>
  <sheetFormatPr defaultRowHeight="12.75" x14ac:dyDescent="0.2"/>
  <cols>
    <col min="1" max="1" width="12.140625" customWidth="1"/>
    <col min="2" max="2" width="50" customWidth="1"/>
    <col min="3" max="3" width="11.140625" style="1" customWidth="1"/>
    <col min="6" max="6" width="8.140625" customWidth="1"/>
    <col min="7" max="7" width="16.28515625" customWidth="1"/>
  </cols>
  <sheetData>
    <row r="1" spans="1:15" x14ac:dyDescent="0.2">
      <c r="A1" s="8" t="s">
        <v>121</v>
      </c>
    </row>
    <row r="2" spans="1:15" x14ac:dyDescent="0.2">
      <c r="A2" s="8" t="s">
        <v>147</v>
      </c>
    </row>
    <row r="3" spans="1:15" x14ac:dyDescent="0.2">
      <c r="A3" s="8" t="s">
        <v>37</v>
      </c>
    </row>
    <row r="4" spans="1:15" x14ac:dyDescent="0.2">
      <c r="A4" s="8" t="s">
        <v>38</v>
      </c>
    </row>
    <row r="6" spans="1:15" x14ac:dyDescent="0.2">
      <c r="A6" s="109" t="s">
        <v>8</v>
      </c>
      <c r="B6" s="109" t="s">
        <v>34</v>
      </c>
      <c r="C6" s="23" t="s">
        <v>39</v>
      </c>
      <c r="D6" s="111" t="s">
        <v>41</v>
      </c>
      <c r="E6" s="111"/>
      <c r="F6" s="112"/>
      <c r="G6" s="26" t="s">
        <v>42</v>
      </c>
      <c r="H6" s="112" t="s">
        <v>44</v>
      </c>
      <c r="I6" s="113"/>
      <c r="J6" s="113"/>
      <c r="K6" s="114"/>
      <c r="L6" s="112" t="s">
        <v>49</v>
      </c>
      <c r="M6" s="113"/>
      <c r="N6" s="113"/>
      <c r="O6" s="114"/>
    </row>
    <row r="7" spans="1:15" x14ac:dyDescent="0.2">
      <c r="A7" s="110"/>
      <c r="B7" s="110"/>
      <c r="C7" s="24" t="s">
        <v>40</v>
      </c>
      <c r="D7" s="21" t="s">
        <v>0</v>
      </c>
      <c r="E7" s="21" t="s">
        <v>1</v>
      </c>
      <c r="F7" s="15" t="s">
        <v>2</v>
      </c>
      <c r="G7" s="25" t="s">
        <v>43</v>
      </c>
      <c r="H7" s="22" t="s">
        <v>45</v>
      </c>
      <c r="I7" s="22" t="s">
        <v>46</v>
      </c>
      <c r="J7" s="22" t="s">
        <v>47</v>
      </c>
      <c r="K7" s="22" t="s">
        <v>48</v>
      </c>
      <c r="L7" s="22" t="s">
        <v>50</v>
      </c>
      <c r="M7" s="22" t="s">
        <v>51</v>
      </c>
      <c r="N7" s="22" t="s">
        <v>52</v>
      </c>
      <c r="O7" s="22" t="s">
        <v>53</v>
      </c>
    </row>
    <row r="8" spans="1:15" x14ac:dyDescent="0.2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3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x14ac:dyDescent="0.2">
      <c r="A9" s="27"/>
      <c r="B9" s="30" t="s">
        <v>59</v>
      </c>
      <c r="C9" s="28"/>
      <c r="D9" s="21"/>
      <c r="E9" s="21"/>
      <c r="F9" s="21"/>
      <c r="G9" s="29"/>
      <c r="H9" s="22"/>
      <c r="I9" s="22"/>
      <c r="J9" s="22"/>
      <c r="K9" s="22"/>
      <c r="L9" s="22"/>
      <c r="M9" s="22"/>
      <c r="N9" s="22"/>
      <c r="O9" s="22"/>
    </row>
    <row r="10" spans="1:15" x14ac:dyDescent="0.2">
      <c r="A10" s="6" t="s">
        <v>236</v>
      </c>
      <c r="B10" s="4" t="s">
        <v>170</v>
      </c>
      <c r="C10" s="6">
        <v>150</v>
      </c>
      <c r="D10" s="45">
        <v>5.9</v>
      </c>
      <c r="E10" s="45">
        <v>15.23</v>
      </c>
      <c r="F10" s="45">
        <v>26.51</v>
      </c>
      <c r="G10" s="45">
        <v>219.5</v>
      </c>
      <c r="H10" s="45">
        <v>7.4999999999999997E-2</v>
      </c>
      <c r="I10" s="45">
        <v>10.050000000000001</v>
      </c>
      <c r="J10" s="45">
        <v>0</v>
      </c>
      <c r="K10" s="45">
        <v>0</v>
      </c>
      <c r="L10" s="45">
        <v>161.03</v>
      </c>
      <c r="M10" s="45">
        <v>268.85000000000002</v>
      </c>
      <c r="N10" s="45">
        <v>24.5</v>
      </c>
      <c r="O10" s="45">
        <v>0.55000000000000004</v>
      </c>
    </row>
    <row r="11" spans="1:15" x14ac:dyDescent="0.2">
      <c r="A11" s="6" t="s">
        <v>4</v>
      </c>
      <c r="B11" s="4" t="s">
        <v>237</v>
      </c>
      <c r="C11" s="6">
        <v>20</v>
      </c>
      <c r="D11" s="45">
        <v>1.77</v>
      </c>
      <c r="E11" s="45">
        <v>1.7</v>
      </c>
      <c r="F11" s="45">
        <v>20.8</v>
      </c>
      <c r="G11" s="45">
        <v>75.73</v>
      </c>
      <c r="H11" s="45">
        <v>1.4999999999999999E-2</v>
      </c>
      <c r="I11" s="45">
        <v>0.25</v>
      </c>
      <c r="J11" s="45">
        <v>0.11</v>
      </c>
      <c r="K11" s="45">
        <v>2.94</v>
      </c>
      <c r="L11" s="45">
        <v>79.25</v>
      </c>
      <c r="M11" s="45">
        <v>57.25</v>
      </c>
      <c r="N11" s="45">
        <v>8.5</v>
      </c>
      <c r="O11" s="45">
        <v>0.05</v>
      </c>
    </row>
    <row r="12" spans="1:15" x14ac:dyDescent="0.2">
      <c r="A12" s="6" t="s">
        <v>76</v>
      </c>
      <c r="B12" s="4" t="s">
        <v>56</v>
      </c>
      <c r="C12" s="6">
        <v>10</v>
      </c>
      <c r="D12" s="45">
        <v>5.6000000000000001E-2</v>
      </c>
      <c r="E12" s="45">
        <v>8.25</v>
      </c>
      <c r="F12" s="45">
        <v>0.08</v>
      </c>
      <c r="G12" s="45">
        <v>74.8</v>
      </c>
      <c r="H12" s="45">
        <v>0</v>
      </c>
      <c r="I12" s="45">
        <v>0</v>
      </c>
      <c r="J12" s="45">
        <v>0.2</v>
      </c>
      <c r="K12" s="45">
        <v>0.02</v>
      </c>
      <c r="L12" s="45">
        <v>1.2</v>
      </c>
      <c r="M12" s="45">
        <v>1.9</v>
      </c>
      <c r="N12" s="45">
        <v>0</v>
      </c>
      <c r="O12" s="45">
        <v>0.02</v>
      </c>
    </row>
    <row r="13" spans="1:15" x14ac:dyDescent="0.2">
      <c r="A13" s="6" t="s">
        <v>95</v>
      </c>
      <c r="B13" s="4" t="s">
        <v>17</v>
      </c>
      <c r="C13" s="6" t="s">
        <v>18</v>
      </c>
      <c r="D13" s="45">
        <v>1.64</v>
      </c>
      <c r="E13" s="45">
        <v>1.64</v>
      </c>
      <c r="F13" s="45">
        <v>3.38</v>
      </c>
      <c r="G13" s="45">
        <v>130</v>
      </c>
      <c r="H13" s="45">
        <v>0.1</v>
      </c>
      <c r="I13" s="45">
        <v>0</v>
      </c>
      <c r="J13" s="45">
        <v>0</v>
      </c>
      <c r="K13" s="45">
        <v>0</v>
      </c>
      <c r="L13" s="45">
        <v>95.66</v>
      </c>
      <c r="M13" s="45">
        <v>45.76</v>
      </c>
      <c r="N13" s="45">
        <v>4.68</v>
      </c>
      <c r="O13" s="45">
        <v>0.57999999999999996</v>
      </c>
    </row>
    <row r="14" spans="1:15" x14ac:dyDescent="0.2">
      <c r="A14" s="6" t="s">
        <v>4</v>
      </c>
      <c r="B14" s="4" t="s">
        <v>238</v>
      </c>
      <c r="C14" s="6" t="s">
        <v>228</v>
      </c>
      <c r="D14" s="45">
        <v>1.88</v>
      </c>
      <c r="E14" s="45">
        <v>2.95</v>
      </c>
      <c r="F14" s="45">
        <v>18.600000000000001</v>
      </c>
      <c r="G14" s="45">
        <v>104.25</v>
      </c>
      <c r="H14" s="45">
        <v>0.02</v>
      </c>
      <c r="I14" s="45">
        <v>0</v>
      </c>
      <c r="J14" s="45">
        <v>0</v>
      </c>
      <c r="K14" s="45">
        <v>0</v>
      </c>
      <c r="L14" s="45">
        <v>15</v>
      </c>
      <c r="M14" s="45">
        <v>17.25</v>
      </c>
      <c r="N14" s="45">
        <v>3.25</v>
      </c>
      <c r="O14" s="45">
        <v>0</v>
      </c>
    </row>
    <row r="15" spans="1:15" x14ac:dyDescent="0.2">
      <c r="A15" s="6" t="s">
        <v>4</v>
      </c>
      <c r="B15" s="4" t="s">
        <v>12</v>
      </c>
      <c r="C15" s="6">
        <v>20</v>
      </c>
      <c r="D15" s="45">
        <v>1.34</v>
      </c>
      <c r="E15" s="45">
        <v>0.16</v>
      </c>
      <c r="F15" s="45">
        <v>8.4</v>
      </c>
      <c r="G15" s="45">
        <v>40.200000000000003</v>
      </c>
      <c r="H15" s="45">
        <v>0.03</v>
      </c>
      <c r="I15" s="45">
        <v>0</v>
      </c>
      <c r="J15" s="45">
        <v>0</v>
      </c>
      <c r="K15" s="45">
        <v>0</v>
      </c>
      <c r="L15" s="45">
        <v>7</v>
      </c>
      <c r="M15" s="45">
        <v>24.93</v>
      </c>
      <c r="N15" s="45">
        <v>5.4</v>
      </c>
      <c r="O15" s="45">
        <v>0.77</v>
      </c>
    </row>
    <row r="16" spans="1:15" x14ac:dyDescent="0.2">
      <c r="A16" s="6"/>
      <c r="B16" s="32" t="s">
        <v>60</v>
      </c>
      <c r="C16" s="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x14ac:dyDescent="0.2">
      <c r="A17" s="6" t="s">
        <v>125</v>
      </c>
      <c r="B17" s="35" t="s">
        <v>29</v>
      </c>
      <c r="C17" s="6">
        <v>60</v>
      </c>
      <c r="D17" s="45">
        <v>0.3</v>
      </c>
      <c r="E17" s="45">
        <v>0</v>
      </c>
      <c r="F17" s="45">
        <v>2.1</v>
      </c>
      <c r="G17" s="45">
        <v>8.5</v>
      </c>
      <c r="H17" s="45">
        <v>0.03</v>
      </c>
      <c r="I17" s="45">
        <v>19.05</v>
      </c>
      <c r="J17" s="45">
        <v>0</v>
      </c>
      <c r="K17" s="45">
        <v>0.01</v>
      </c>
      <c r="L17" s="45">
        <v>37</v>
      </c>
      <c r="M17" s="45">
        <v>49</v>
      </c>
      <c r="N17" s="45">
        <v>10</v>
      </c>
      <c r="O17" s="45">
        <v>0.3</v>
      </c>
    </row>
    <row r="18" spans="1:15" x14ac:dyDescent="0.2">
      <c r="A18" s="37" t="s">
        <v>193</v>
      </c>
      <c r="B18" s="18" t="s">
        <v>171</v>
      </c>
      <c r="C18" s="37">
        <v>200</v>
      </c>
      <c r="D18" s="49">
        <v>14.62</v>
      </c>
      <c r="E18" s="49">
        <v>4.8920000000000003</v>
      </c>
      <c r="F18" s="49">
        <v>9.9580000000000002</v>
      </c>
      <c r="G18" s="49">
        <v>134.38</v>
      </c>
      <c r="H18" s="49">
        <v>0</v>
      </c>
      <c r="I18" s="49">
        <v>0</v>
      </c>
      <c r="J18" s="49">
        <v>0.1</v>
      </c>
      <c r="K18" s="49">
        <v>0.47</v>
      </c>
      <c r="L18" s="49">
        <v>12.48</v>
      </c>
      <c r="M18" s="49">
        <v>45.98</v>
      </c>
      <c r="N18" s="49">
        <v>20.14</v>
      </c>
      <c r="O18" s="49">
        <v>0.65400000000000003</v>
      </c>
    </row>
    <row r="19" spans="1:15" x14ac:dyDescent="0.2">
      <c r="A19" s="6" t="s">
        <v>172</v>
      </c>
      <c r="B19" s="7" t="s">
        <v>173</v>
      </c>
      <c r="C19" s="6">
        <v>150</v>
      </c>
      <c r="D19" s="45">
        <v>2.8</v>
      </c>
      <c r="E19" s="45">
        <v>0.65</v>
      </c>
      <c r="F19" s="45">
        <v>43.95</v>
      </c>
      <c r="G19" s="45">
        <v>156</v>
      </c>
      <c r="H19" s="45">
        <v>0.26</v>
      </c>
      <c r="I19" s="45">
        <v>0</v>
      </c>
      <c r="J19" s="45">
        <v>0</v>
      </c>
      <c r="K19" s="45">
        <v>0</v>
      </c>
      <c r="L19" s="45">
        <v>45.6</v>
      </c>
      <c r="M19" s="45">
        <v>108</v>
      </c>
      <c r="N19" s="45">
        <v>18.04</v>
      </c>
      <c r="O19" s="45">
        <v>0.4</v>
      </c>
    </row>
    <row r="20" spans="1:15" x14ac:dyDescent="0.2">
      <c r="A20" s="6" t="s">
        <v>229</v>
      </c>
      <c r="B20" s="7" t="s">
        <v>239</v>
      </c>
      <c r="C20" s="6">
        <v>80</v>
      </c>
      <c r="D20" s="45">
        <v>9.52</v>
      </c>
      <c r="E20" s="45">
        <v>9.02</v>
      </c>
      <c r="F20" s="45">
        <v>6.76</v>
      </c>
      <c r="G20" s="45">
        <v>165.6</v>
      </c>
      <c r="H20" s="45">
        <v>0.03</v>
      </c>
      <c r="I20" s="45">
        <v>0</v>
      </c>
      <c r="J20" s="45">
        <v>0</v>
      </c>
      <c r="K20" s="45">
        <v>0</v>
      </c>
      <c r="L20" s="45">
        <v>156.26</v>
      </c>
      <c r="M20" s="45">
        <v>223.2</v>
      </c>
      <c r="N20" s="45">
        <v>19.059999999999999</v>
      </c>
      <c r="O20" s="45">
        <v>1.08</v>
      </c>
    </row>
    <row r="21" spans="1:15" x14ac:dyDescent="0.2">
      <c r="A21" s="6" t="s">
        <v>118</v>
      </c>
      <c r="B21" s="43" t="s">
        <v>119</v>
      </c>
      <c r="C21" s="6">
        <v>30</v>
      </c>
      <c r="D21" s="45">
        <v>0.61</v>
      </c>
      <c r="E21" s="45">
        <v>2.5</v>
      </c>
      <c r="F21" s="45">
        <v>2.86</v>
      </c>
      <c r="G21" s="45">
        <v>45.82</v>
      </c>
      <c r="H21" s="45">
        <v>1.0999999999999999E-2</v>
      </c>
      <c r="I21" s="45">
        <v>1.365</v>
      </c>
      <c r="J21" s="45">
        <v>1.2500000000000001E-2</v>
      </c>
      <c r="K21" s="45">
        <v>1.5</v>
      </c>
      <c r="L21" s="45">
        <v>5.8</v>
      </c>
      <c r="M21" s="45">
        <v>8.19</v>
      </c>
      <c r="N21" s="45">
        <v>2.38</v>
      </c>
      <c r="O21" s="45">
        <v>0.121</v>
      </c>
    </row>
    <row r="22" spans="1:15" x14ac:dyDescent="0.2">
      <c r="A22" s="6" t="s">
        <v>4</v>
      </c>
      <c r="B22" s="7" t="s">
        <v>28</v>
      </c>
      <c r="C22" s="6">
        <v>200</v>
      </c>
      <c r="D22" s="45">
        <v>0.5</v>
      </c>
      <c r="E22" s="45">
        <v>0</v>
      </c>
      <c r="F22" s="45">
        <v>16.100000000000001</v>
      </c>
      <c r="G22" s="45">
        <v>114</v>
      </c>
      <c r="H22" s="45">
        <v>0.04</v>
      </c>
      <c r="I22" s="45">
        <v>5.75</v>
      </c>
      <c r="J22" s="45">
        <v>0</v>
      </c>
      <c r="K22" s="45">
        <v>0.6</v>
      </c>
      <c r="L22" s="45">
        <v>24</v>
      </c>
      <c r="M22" s="45">
        <v>46</v>
      </c>
      <c r="N22" s="45">
        <v>12</v>
      </c>
      <c r="O22" s="45">
        <v>0.75</v>
      </c>
    </row>
    <row r="23" spans="1:15" x14ac:dyDescent="0.2">
      <c r="A23" s="6" t="s">
        <v>4</v>
      </c>
      <c r="B23" s="4" t="s">
        <v>33</v>
      </c>
      <c r="C23" s="6">
        <v>40</v>
      </c>
      <c r="D23" s="45">
        <v>2.8</v>
      </c>
      <c r="E23" s="45">
        <v>0.4</v>
      </c>
      <c r="F23" s="45">
        <v>27.6</v>
      </c>
      <c r="G23" s="45">
        <v>68</v>
      </c>
      <c r="H23" s="45">
        <v>7.0000000000000007E-2</v>
      </c>
      <c r="I23" s="45">
        <v>0</v>
      </c>
      <c r="J23" s="45">
        <v>0</v>
      </c>
      <c r="K23" s="45">
        <v>0.39</v>
      </c>
      <c r="L23" s="45">
        <v>9.1999999999999993</v>
      </c>
      <c r="M23" s="45">
        <v>33.6</v>
      </c>
      <c r="N23" s="45">
        <v>7.87</v>
      </c>
      <c r="O23" s="45">
        <v>0.76</v>
      </c>
    </row>
    <row r="24" spans="1:15" x14ac:dyDescent="0.2">
      <c r="A24" s="6" t="s">
        <v>4</v>
      </c>
      <c r="B24" s="4" t="s">
        <v>12</v>
      </c>
      <c r="C24" s="6">
        <v>30</v>
      </c>
      <c r="D24" s="45">
        <v>2.0099999999999998</v>
      </c>
      <c r="E24" s="45">
        <v>0.24</v>
      </c>
      <c r="F24" s="45">
        <v>12.6</v>
      </c>
      <c r="G24" s="45">
        <v>60.3</v>
      </c>
      <c r="H24" s="45">
        <v>0.04</v>
      </c>
      <c r="I24" s="45">
        <v>0</v>
      </c>
      <c r="J24" s="45">
        <v>0</v>
      </c>
      <c r="K24" s="45">
        <v>0</v>
      </c>
      <c r="L24" s="45">
        <v>10.5</v>
      </c>
      <c r="M24" s="45">
        <v>37.4</v>
      </c>
      <c r="N24" s="45">
        <v>8.1</v>
      </c>
      <c r="O24" s="45">
        <v>1.1599999999999999</v>
      </c>
    </row>
    <row r="25" spans="1:15" x14ac:dyDescent="0.2">
      <c r="A25" s="4"/>
      <c r="B25" s="6" t="s">
        <v>69</v>
      </c>
      <c r="C25" s="6"/>
      <c r="D25" s="45">
        <f>SUM(D10:D24)</f>
        <v>45.745999999999995</v>
      </c>
      <c r="E25" s="45">
        <f t="shared" ref="E25:O25" si="0">SUM(E10:E24)</f>
        <v>47.632000000000005</v>
      </c>
      <c r="F25" s="45">
        <f t="shared" si="0"/>
        <v>199.69800000000001</v>
      </c>
      <c r="G25" s="45">
        <f t="shared" si="0"/>
        <v>1397.08</v>
      </c>
      <c r="H25" s="45">
        <f t="shared" si="0"/>
        <v>0.72100000000000009</v>
      </c>
      <c r="I25" s="45">
        <f t="shared" si="0"/>
        <v>36.465000000000003</v>
      </c>
      <c r="J25" s="45">
        <f t="shared" si="0"/>
        <v>0.42250000000000004</v>
      </c>
      <c r="K25" s="45">
        <f t="shared" si="0"/>
        <v>5.9299999999999988</v>
      </c>
      <c r="L25" s="45">
        <f t="shared" si="0"/>
        <v>659.98</v>
      </c>
      <c r="M25" s="45">
        <f t="shared" si="0"/>
        <v>967.31000000000017</v>
      </c>
      <c r="N25" s="45">
        <f t="shared" si="0"/>
        <v>143.91999999999999</v>
      </c>
      <c r="O25" s="45">
        <f t="shared" si="0"/>
        <v>7.1950000000000003</v>
      </c>
    </row>
    <row r="28" spans="1:15" x14ac:dyDescent="0.2">
      <c r="A28" s="8" t="s">
        <v>121</v>
      </c>
    </row>
    <row r="29" spans="1:15" x14ac:dyDescent="0.2">
      <c r="A29" s="8" t="s">
        <v>147</v>
      </c>
    </row>
    <row r="30" spans="1:15" x14ac:dyDescent="0.2">
      <c r="A30" s="8" t="s">
        <v>37</v>
      </c>
    </row>
    <row r="31" spans="1:15" x14ac:dyDescent="0.2">
      <c r="A31" s="8" t="s">
        <v>70</v>
      </c>
    </row>
    <row r="33" spans="1:15" x14ac:dyDescent="0.2">
      <c r="A33" s="109" t="s">
        <v>8</v>
      </c>
      <c r="B33" s="109" t="s">
        <v>34</v>
      </c>
      <c r="C33" s="23" t="s">
        <v>39</v>
      </c>
      <c r="D33" s="111" t="s">
        <v>41</v>
      </c>
      <c r="E33" s="111"/>
      <c r="F33" s="112"/>
      <c r="G33" s="26" t="s">
        <v>42</v>
      </c>
      <c r="H33" s="112" t="s">
        <v>44</v>
      </c>
      <c r="I33" s="113"/>
      <c r="J33" s="113"/>
      <c r="K33" s="114"/>
      <c r="L33" s="112" t="s">
        <v>49</v>
      </c>
      <c r="M33" s="113"/>
      <c r="N33" s="113"/>
      <c r="O33" s="114"/>
    </row>
    <row r="34" spans="1:15" x14ac:dyDescent="0.2">
      <c r="A34" s="110"/>
      <c r="B34" s="110"/>
      <c r="C34" s="24" t="s">
        <v>40</v>
      </c>
      <c r="D34" s="21" t="s">
        <v>0</v>
      </c>
      <c r="E34" s="21" t="s">
        <v>1</v>
      </c>
      <c r="F34" s="15" t="s">
        <v>2</v>
      </c>
      <c r="G34" s="25" t="s">
        <v>43</v>
      </c>
      <c r="H34" s="22" t="s">
        <v>45</v>
      </c>
      <c r="I34" s="22" t="s">
        <v>46</v>
      </c>
      <c r="J34" s="22" t="s">
        <v>47</v>
      </c>
      <c r="K34" s="22" t="s">
        <v>48</v>
      </c>
      <c r="L34" s="22" t="s">
        <v>50</v>
      </c>
      <c r="M34" s="22" t="s">
        <v>51</v>
      </c>
      <c r="N34" s="22" t="s">
        <v>52</v>
      </c>
      <c r="O34" s="22" t="s">
        <v>53</v>
      </c>
    </row>
    <row r="35" spans="1:15" x14ac:dyDescent="0.2">
      <c r="A35" s="30">
        <v>1</v>
      </c>
      <c r="B35" s="30">
        <v>2</v>
      </c>
      <c r="C35" s="31">
        <v>3</v>
      </c>
      <c r="D35" s="32">
        <v>4</v>
      </c>
      <c r="E35" s="32">
        <v>5</v>
      </c>
      <c r="F35" s="32">
        <v>6</v>
      </c>
      <c r="G35" s="33">
        <v>7</v>
      </c>
      <c r="H35" s="34">
        <v>8</v>
      </c>
      <c r="I35" s="34">
        <v>9</v>
      </c>
      <c r="J35" s="34">
        <v>10</v>
      </c>
      <c r="K35" s="34">
        <v>11</v>
      </c>
      <c r="L35" s="34">
        <v>12</v>
      </c>
      <c r="M35" s="34">
        <v>13</v>
      </c>
      <c r="N35" s="34">
        <v>14</v>
      </c>
      <c r="O35" s="34">
        <v>15</v>
      </c>
    </row>
    <row r="36" spans="1:15" x14ac:dyDescent="0.2">
      <c r="A36" s="27"/>
      <c r="B36" s="30" t="s">
        <v>59</v>
      </c>
      <c r="C36" s="39"/>
      <c r="D36" s="21"/>
      <c r="E36" s="21"/>
      <c r="F36" s="21"/>
      <c r="G36" s="29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6" t="s">
        <v>236</v>
      </c>
      <c r="B37" s="4" t="s">
        <v>170</v>
      </c>
      <c r="C37" s="6">
        <v>200</v>
      </c>
      <c r="D37" s="45">
        <f>D10*200/150</f>
        <v>7.8666666666666663</v>
      </c>
      <c r="E37" s="45">
        <f t="shared" ref="E37:O37" si="1">E10*200/150</f>
        <v>20.306666666666668</v>
      </c>
      <c r="F37" s="45">
        <f t="shared" si="1"/>
        <v>35.346666666666664</v>
      </c>
      <c r="G37" s="45">
        <f t="shared" si="1"/>
        <v>292.66666666666669</v>
      </c>
      <c r="H37" s="45">
        <f t="shared" si="1"/>
        <v>0.1</v>
      </c>
      <c r="I37" s="45">
        <f t="shared" si="1"/>
        <v>13.400000000000002</v>
      </c>
      <c r="J37" s="45">
        <f t="shared" si="1"/>
        <v>0</v>
      </c>
      <c r="K37" s="45">
        <f t="shared" si="1"/>
        <v>0</v>
      </c>
      <c r="L37" s="45">
        <f t="shared" si="1"/>
        <v>214.70666666666668</v>
      </c>
      <c r="M37" s="45">
        <f t="shared" si="1"/>
        <v>358.4666666666667</v>
      </c>
      <c r="N37" s="45">
        <f t="shared" si="1"/>
        <v>32.666666666666664</v>
      </c>
      <c r="O37" s="45">
        <f t="shared" si="1"/>
        <v>0.73333333333333339</v>
      </c>
    </row>
    <row r="38" spans="1:15" x14ac:dyDescent="0.2">
      <c r="A38" s="6" t="s">
        <v>4</v>
      </c>
      <c r="B38" s="4" t="s">
        <v>237</v>
      </c>
      <c r="C38" s="6">
        <v>20</v>
      </c>
      <c r="D38" s="45">
        <f>D11</f>
        <v>1.77</v>
      </c>
      <c r="E38" s="45">
        <f t="shared" ref="E38:O38" si="2">E11</f>
        <v>1.7</v>
      </c>
      <c r="F38" s="45">
        <f t="shared" si="2"/>
        <v>20.8</v>
      </c>
      <c r="G38" s="45">
        <f t="shared" si="2"/>
        <v>75.73</v>
      </c>
      <c r="H38" s="45">
        <f t="shared" si="2"/>
        <v>1.4999999999999999E-2</v>
      </c>
      <c r="I38" s="45">
        <f t="shared" si="2"/>
        <v>0.25</v>
      </c>
      <c r="J38" s="45">
        <f t="shared" si="2"/>
        <v>0.11</v>
      </c>
      <c r="K38" s="45">
        <f t="shared" si="2"/>
        <v>2.94</v>
      </c>
      <c r="L38" s="45">
        <f t="shared" si="2"/>
        <v>79.25</v>
      </c>
      <c r="M38" s="45">
        <f t="shared" si="2"/>
        <v>57.25</v>
      </c>
      <c r="N38" s="45">
        <f t="shared" si="2"/>
        <v>8.5</v>
      </c>
      <c r="O38" s="45">
        <f t="shared" si="2"/>
        <v>0.05</v>
      </c>
    </row>
    <row r="39" spans="1:15" x14ac:dyDescent="0.2">
      <c r="A39" s="6" t="s">
        <v>76</v>
      </c>
      <c r="B39" s="4" t="s">
        <v>56</v>
      </c>
      <c r="C39" s="6">
        <v>10</v>
      </c>
      <c r="D39" s="45">
        <v>5.6000000000000001E-2</v>
      </c>
      <c r="E39" s="45">
        <v>8.25</v>
      </c>
      <c r="F39" s="45">
        <v>0.08</v>
      </c>
      <c r="G39" s="45">
        <v>74.8</v>
      </c>
      <c r="H39" s="45">
        <v>0</v>
      </c>
      <c r="I39" s="45">
        <v>0</v>
      </c>
      <c r="J39" s="45">
        <v>0.2</v>
      </c>
      <c r="K39" s="45">
        <v>0.02</v>
      </c>
      <c r="L39" s="45">
        <v>1.2</v>
      </c>
      <c r="M39" s="45">
        <v>1.9</v>
      </c>
      <c r="N39" s="45">
        <v>0</v>
      </c>
      <c r="O39" s="45">
        <v>0.02</v>
      </c>
    </row>
    <row r="40" spans="1:15" x14ac:dyDescent="0.2">
      <c r="A40" s="6" t="s">
        <v>95</v>
      </c>
      <c r="B40" s="4" t="s">
        <v>17</v>
      </c>
      <c r="C40" s="6" t="s">
        <v>18</v>
      </c>
      <c r="D40" s="45">
        <v>1.64</v>
      </c>
      <c r="E40" s="45">
        <v>1.64</v>
      </c>
      <c r="F40" s="45">
        <v>3.38</v>
      </c>
      <c r="G40" s="45">
        <v>130</v>
      </c>
      <c r="H40" s="45">
        <v>0.1</v>
      </c>
      <c r="I40" s="45">
        <v>0</v>
      </c>
      <c r="J40" s="45">
        <v>0</v>
      </c>
      <c r="K40" s="45">
        <v>0</v>
      </c>
      <c r="L40" s="45">
        <v>95.66</v>
      </c>
      <c r="M40" s="45">
        <v>45.76</v>
      </c>
      <c r="N40" s="45">
        <v>4.68</v>
      </c>
      <c r="O40" s="45">
        <v>0.57999999999999996</v>
      </c>
    </row>
    <row r="41" spans="1:15" x14ac:dyDescent="0.2">
      <c r="A41" s="6" t="s">
        <v>4</v>
      </c>
      <c r="B41" s="4" t="s">
        <v>238</v>
      </c>
      <c r="C41" s="6" t="s">
        <v>228</v>
      </c>
      <c r="D41" s="45">
        <f>D14</f>
        <v>1.88</v>
      </c>
      <c r="E41" s="45">
        <f t="shared" ref="E41:O41" si="3">E14</f>
        <v>2.95</v>
      </c>
      <c r="F41" s="45">
        <f t="shared" si="3"/>
        <v>18.600000000000001</v>
      </c>
      <c r="G41" s="45">
        <f t="shared" si="3"/>
        <v>104.25</v>
      </c>
      <c r="H41" s="45">
        <f t="shared" si="3"/>
        <v>0.02</v>
      </c>
      <c r="I41" s="45">
        <f t="shared" si="3"/>
        <v>0</v>
      </c>
      <c r="J41" s="45">
        <f t="shared" si="3"/>
        <v>0</v>
      </c>
      <c r="K41" s="45">
        <f t="shared" si="3"/>
        <v>0</v>
      </c>
      <c r="L41" s="45">
        <f t="shared" si="3"/>
        <v>15</v>
      </c>
      <c r="M41" s="45">
        <f t="shared" si="3"/>
        <v>17.25</v>
      </c>
      <c r="N41" s="45">
        <f t="shared" si="3"/>
        <v>3.25</v>
      </c>
      <c r="O41" s="45">
        <f t="shared" si="3"/>
        <v>0</v>
      </c>
    </row>
    <row r="42" spans="1:15" x14ac:dyDescent="0.2">
      <c r="A42" s="6" t="s">
        <v>4</v>
      </c>
      <c r="B42" s="4" t="s">
        <v>12</v>
      </c>
      <c r="C42" s="6">
        <v>30</v>
      </c>
      <c r="D42" s="45">
        <v>2.0099999999999998</v>
      </c>
      <c r="E42" s="45">
        <v>0.24</v>
      </c>
      <c r="F42" s="45">
        <v>12.6</v>
      </c>
      <c r="G42" s="45">
        <v>60.3</v>
      </c>
      <c r="H42" s="45">
        <v>0.04</v>
      </c>
      <c r="I42" s="45">
        <v>0</v>
      </c>
      <c r="J42" s="45">
        <v>0</v>
      </c>
      <c r="K42" s="45">
        <v>0</v>
      </c>
      <c r="L42" s="45">
        <v>10.5</v>
      </c>
      <c r="M42" s="45">
        <v>37.4</v>
      </c>
      <c r="N42" s="45">
        <v>8.1</v>
      </c>
      <c r="O42" s="45">
        <v>1.1599999999999999</v>
      </c>
    </row>
    <row r="43" spans="1:15" x14ac:dyDescent="0.2">
      <c r="A43" s="6"/>
      <c r="B43" s="32" t="s">
        <v>60</v>
      </c>
      <c r="C43" s="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x14ac:dyDescent="0.2">
      <c r="A44" s="6" t="s">
        <v>125</v>
      </c>
      <c r="B44" s="35" t="s">
        <v>29</v>
      </c>
      <c r="C44" s="6">
        <v>100</v>
      </c>
      <c r="D44" s="45">
        <f>D17*100/60</f>
        <v>0.5</v>
      </c>
      <c r="E44" s="45">
        <f t="shared" ref="E44:O44" si="4">E17*100/60</f>
        <v>0</v>
      </c>
      <c r="F44" s="45">
        <f t="shared" si="4"/>
        <v>3.5</v>
      </c>
      <c r="G44" s="45">
        <f t="shared" si="4"/>
        <v>14.166666666666666</v>
      </c>
      <c r="H44" s="45">
        <f t="shared" si="4"/>
        <v>0.05</v>
      </c>
      <c r="I44" s="45">
        <f t="shared" si="4"/>
        <v>31.75</v>
      </c>
      <c r="J44" s="45">
        <f t="shared" si="4"/>
        <v>0</v>
      </c>
      <c r="K44" s="45">
        <f t="shared" si="4"/>
        <v>1.6666666666666666E-2</v>
      </c>
      <c r="L44" s="45">
        <f t="shared" si="4"/>
        <v>61.666666666666664</v>
      </c>
      <c r="M44" s="45">
        <f t="shared" si="4"/>
        <v>81.666666666666671</v>
      </c>
      <c r="N44" s="45">
        <f t="shared" si="4"/>
        <v>16.666666666666668</v>
      </c>
      <c r="O44" s="45">
        <f t="shared" si="4"/>
        <v>0.5</v>
      </c>
    </row>
    <row r="45" spans="1:15" x14ac:dyDescent="0.2">
      <c r="A45" s="37" t="s">
        <v>193</v>
      </c>
      <c r="B45" s="18" t="s">
        <v>171</v>
      </c>
      <c r="C45" s="38">
        <v>250</v>
      </c>
      <c r="D45" s="49">
        <f>D18*250/200</f>
        <v>18.274999999999999</v>
      </c>
      <c r="E45" s="49">
        <f t="shared" ref="E45:O45" si="5">E18*250/200</f>
        <v>6.1150000000000002</v>
      </c>
      <c r="F45" s="49">
        <f t="shared" si="5"/>
        <v>12.4475</v>
      </c>
      <c r="G45" s="49">
        <f t="shared" si="5"/>
        <v>167.97499999999999</v>
      </c>
      <c r="H45" s="49">
        <f t="shared" si="5"/>
        <v>0</v>
      </c>
      <c r="I45" s="49">
        <f t="shared" si="5"/>
        <v>0</v>
      </c>
      <c r="J45" s="49">
        <f t="shared" si="5"/>
        <v>0.125</v>
      </c>
      <c r="K45" s="49">
        <f t="shared" si="5"/>
        <v>0.58750000000000002</v>
      </c>
      <c r="L45" s="49">
        <f t="shared" si="5"/>
        <v>15.6</v>
      </c>
      <c r="M45" s="49">
        <f t="shared" si="5"/>
        <v>57.475000000000001</v>
      </c>
      <c r="N45" s="49">
        <f t="shared" si="5"/>
        <v>25.175000000000001</v>
      </c>
      <c r="O45" s="49">
        <f t="shared" si="5"/>
        <v>0.8175</v>
      </c>
    </row>
    <row r="46" spans="1:15" x14ac:dyDescent="0.2">
      <c r="A46" s="6" t="s">
        <v>172</v>
      </c>
      <c r="B46" s="7" t="s">
        <v>173</v>
      </c>
      <c r="C46" s="6">
        <v>180</v>
      </c>
      <c r="D46" s="45">
        <f>D19*180/150</f>
        <v>3.3599999999999994</v>
      </c>
      <c r="E46" s="45">
        <f t="shared" ref="E46:O46" si="6">E19*180/150</f>
        <v>0.78</v>
      </c>
      <c r="F46" s="45">
        <f t="shared" si="6"/>
        <v>52.740000000000009</v>
      </c>
      <c r="G46" s="45">
        <f t="shared" si="6"/>
        <v>187.2</v>
      </c>
      <c r="H46" s="45">
        <f t="shared" si="6"/>
        <v>0.31200000000000006</v>
      </c>
      <c r="I46" s="45">
        <f t="shared" si="6"/>
        <v>0</v>
      </c>
      <c r="J46" s="45">
        <f t="shared" si="6"/>
        <v>0</v>
      </c>
      <c r="K46" s="45">
        <f t="shared" si="6"/>
        <v>0</v>
      </c>
      <c r="L46" s="45">
        <f t="shared" si="6"/>
        <v>54.72</v>
      </c>
      <c r="M46" s="45">
        <f t="shared" si="6"/>
        <v>129.6</v>
      </c>
      <c r="N46" s="45">
        <f t="shared" si="6"/>
        <v>21.648</v>
      </c>
      <c r="O46" s="45">
        <f t="shared" si="6"/>
        <v>0.48</v>
      </c>
    </row>
    <row r="47" spans="1:15" x14ac:dyDescent="0.2">
      <c r="A47" s="6" t="s">
        <v>229</v>
      </c>
      <c r="B47" s="7" t="s">
        <v>239</v>
      </c>
      <c r="C47" s="6">
        <v>100</v>
      </c>
      <c r="D47" s="45">
        <f>D20*100/80</f>
        <v>11.9</v>
      </c>
      <c r="E47" s="45">
        <f t="shared" ref="E47:O47" si="7">E20*100/80</f>
        <v>11.275</v>
      </c>
      <c r="F47" s="45">
        <f t="shared" si="7"/>
        <v>8.4499999999999993</v>
      </c>
      <c r="G47" s="45">
        <f t="shared" si="7"/>
        <v>207</v>
      </c>
      <c r="H47" s="45">
        <f t="shared" si="7"/>
        <v>3.7499999999999999E-2</v>
      </c>
      <c r="I47" s="45">
        <f t="shared" si="7"/>
        <v>0</v>
      </c>
      <c r="J47" s="45">
        <f t="shared" si="7"/>
        <v>0</v>
      </c>
      <c r="K47" s="45">
        <f t="shared" si="7"/>
        <v>0</v>
      </c>
      <c r="L47" s="45">
        <f t="shared" si="7"/>
        <v>195.32499999999999</v>
      </c>
      <c r="M47" s="45">
        <f t="shared" si="7"/>
        <v>279</v>
      </c>
      <c r="N47" s="45">
        <f t="shared" si="7"/>
        <v>23.824999999999996</v>
      </c>
      <c r="O47" s="45">
        <f t="shared" si="7"/>
        <v>1.35</v>
      </c>
    </row>
    <row r="48" spans="1:15" x14ac:dyDescent="0.2">
      <c r="A48" s="6" t="s">
        <v>118</v>
      </c>
      <c r="B48" s="43" t="s">
        <v>119</v>
      </c>
      <c r="C48" s="6">
        <v>30</v>
      </c>
      <c r="D48" s="45">
        <f>D21</f>
        <v>0.61</v>
      </c>
      <c r="E48" s="45">
        <f t="shared" ref="E48:O48" si="8">E21</f>
        <v>2.5</v>
      </c>
      <c r="F48" s="45">
        <f t="shared" si="8"/>
        <v>2.86</v>
      </c>
      <c r="G48" s="45">
        <f t="shared" si="8"/>
        <v>45.82</v>
      </c>
      <c r="H48" s="45">
        <f t="shared" si="8"/>
        <v>1.0999999999999999E-2</v>
      </c>
      <c r="I48" s="45">
        <f t="shared" si="8"/>
        <v>1.365</v>
      </c>
      <c r="J48" s="45">
        <f t="shared" si="8"/>
        <v>1.2500000000000001E-2</v>
      </c>
      <c r="K48" s="45">
        <f t="shared" si="8"/>
        <v>1.5</v>
      </c>
      <c r="L48" s="45">
        <f t="shared" si="8"/>
        <v>5.8</v>
      </c>
      <c r="M48" s="45">
        <f t="shared" si="8"/>
        <v>8.19</v>
      </c>
      <c r="N48" s="45">
        <f t="shared" si="8"/>
        <v>2.38</v>
      </c>
      <c r="O48" s="45">
        <f t="shared" si="8"/>
        <v>0.121</v>
      </c>
    </row>
    <row r="49" spans="1:15" x14ac:dyDescent="0.2">
      <c r="A49" s="6" t="s">
        <v>4</v>
      </c>
      <c r="B49" s="7" t="s">
        <v>28</v>
      </c>
      <c r="C49" s="6">
        <v>200</v>
      </c>
      <c r="D49" s="45">
        <f>D22</f>
        <v>0.5</v>
      </c>
      <c r="E49" s="45">
        <f t="shared" ref="E49:O49" si="9">E22</f>
        <v>0</v>
      </c>
      <c r="F49" s="45">
        <f t="shared" si="9"/>
        <v>16.100000000000001</v>
      </c>
      <c r="G49" s="45">
        <f t="shared" si="9"/>
        <v>114</v>
      </c>
      <c r="H49" s="45">
        <f t="shared" si="9"/>
        <v>0.04</v>
      </c>
      <c r="I49" s="45">
        <f t="shared" si="9"/>
        <v>5.75</v>
      </c>
      <c r="J49" s="45">
        <f t="shared" si="9"/>
        <v>0</v>
      </c>
      <c r="K49" s="45">
        <f t="shared" si="9"/>
        <v>0.6</v>
      </c>
      <c r="L49" s="45">
        <f t="shared" si="9"/>
        <v>24</v>
      </c>
      <c r="M49" s="45">
        <f t="shared" si="9"/>
        <v>46</v>
      </c>
      <c r="N49" s="45">
        <f t="shared" si="9"/>
        <v>12</v>
      </c>
      <c r="O49" s="45">
        <f t="shared" si="9"/>
        <v>0.75</v>
      </c>
    </row>
    <row r="50" spans="1:15" x14ac:dyDescent="0.2">
      <c r="A50" s="6" t="s">
        <v>4</v>
      </c>
      <c r="B50" s="4" t="s">
        <v>33</v>
      </c>
      <c r="C50" s="6">
        <v>50</v>
      </c>
      <c r="D50" s="45">
        <v>3.5</v>
      </c>
      <c r="E50" s="45">
        <v>0.5</v>
      </c>
      <c r="F50" s="45">
        <v>34.5</v>
      </c>
      <c r="G50" s="45">
        <v>85</v>
      </c>
      <c r="H50" s="45">
        <v>0.09</v>
      </c>
      <c r="I50" s="45">
        <v>0</v>
      </c>
      <c r="J50" s="45">
        <v>0</v>
      </c>
      <c r="K50" s="45">
        <v>0.49</v>
      </c>
      <c r="L50" s="45">
        <v>11.5</v>
      </c>
      <c r="M50" s="45">
        <v>42</v>
      </c>
      <c r="N50" s="45">
        <v>9.84</v>
      </c>
      <c r="O50" s="45">
        <v>0.95</v>
      </c>
    </row>
    <row r="51" spans="1:15" x14ac:dyDescent="0.2">
      <c r="A51" s="6" t="s">
        <v>4</v>
      </c>
      <c r="B51" s="4" t="s">
        <v>12</v>
      </c>
      <c r="C51" s="6">
        <v>40</v>
      </c>
      <c r="D51" s="45">
        <v>2.68</v>
      </c>
      <c r="E51" s="45">
        <v>0.32</v>
      </c>
      <c r="F51" s="45">
        <v>16.8</v>
      </c>
      <c r="G51" s="45">
        <v>80.400000000000006</v>
      </c>
      <c r="H51" s="45">
        <v>0.05</v>
      </c>
      <c r="I51" s="45">
        <v>0</v>
      </c>
      <c r="J51" s="45">
        <v>0</v>
      </c>
      <c r="K51" s="45">
        <v>0</v>
      </c>
      <c r="L51" s="45">
        <v>14</v>
      </c>
      <c r="M51" s="45">
        <v>49.87</v>
      </c>
      <c r="N51" s="45">
        <v>10.8</v>
      </c>
      <c r="O51" s="45">
        <v>1.55</v>
      </c>
    </row>
    <row r="52" spans="1:15" x14ac:dyDescent="0.2">
      <c r="A52" s="4"/>
      <c r="B52" s="6" t="s">
        <v>69</v>
      </c>
      <c r="C52" s="6"/>
      <c r="D52" s="45">
        <f>SUM(D37:D51)</f>
        <v>56.547666666666665</v>
      </c>
      <c r="E52" s="45">
        <f t="shared" ref="E52:O52" si="10">SUM(E37:E51)</f>
        <v>56.576666666666675</v>
      </c>
      <c r="F52" s="45">
        <f t="shared" si="10"/>
        <v>238.20416666666668</v>
      </c>
      <c r="G52" s="45">
        <f t="shared" si="10"/>
        <v>1639.3083333333334</v>
      </c>
      <c r="H52" s="45">
        <f t="shared" si="10"/>
        <v>0.86550000000000005</v>
      </c>
      <c r="I52" s="45">
        <v>42.52</v>
      </c>
      <c r="J52" s="45">
        <f t="shared" si="10"/>
        <v>0.44750000000000001</v>
      </c>
      <c r="K52" s="45">
        <f t="shared" si="10"/>
        <v>6.1541666666666668</v>
      </c>
      <c r="L52" s="45">
        <f t="shared" si="10"/>
        <v>798.92833333333328</v>
      </c>
      <c r="M52" s="45">
        <f t="shared" si="10"/>
        <v>1211.8283333333334</v>
      </c>
      <c r="N52" s="45">
        <f t="shared" si="10"/>
        <v>179.53133333333332</v>
      </c>
      <c r="O52" s="45">
        <f t="shared" si="10"/>
        <v>9.0618333333333325</v>
      </c>
    </row>
    <row r="53" spans="1:15" x14ac:dyDescent="0.2">
      <c r="A53" s="16"/>
      <c r="B53" s="17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2">
      <c r="A54" s="16"/>
      <c r="B54" s="17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2">
      <c r="A55" s="36" t="s">
        <v>126</v>
      </c>
    </row>
  </sheetData>
  <mergeCells count="10">
    <mergeCell ref="L33:O33"/>
    <mergeCell ref="L6:O6"/>
    <mergeCell ref="A6:A7"/>
    <mergeCell ref="B6:B7"/>
    <mergeCell ref="D6:F6"/>
    <mergeCell ref="H6:K6"/>
    <mergeCell ref="A33:A34"/>
    <mergeCell ref="B33:B34"/>
    <mergeCell ref="D33:F33"/>
    <mergeCell ref="H33:K33"/>
  </mergeCells>
  <phoneticPr fontId="4" type="noConversion"/>
  <pageMargins left="0.75" right="0.2" top="0.38" bottom="0.35" header="0.5" footer="0.33"/>
  <pageSetup paperSize="9" scale="73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opLeftCell="A13" workbookViewId="0">
      <selection activeCell="A30" sqref="A30:IV30"/>
    </sheetView>
  </sheetViews>
  <sheetFormatPr defaultRowHeight="12.75" x14ac:dyDescent="0.2"/>
  <cols>
    <col min="1" max="1" width="12.140625" customWidth="1"/>
    <col min="2" max="2" width="42" customWidth="1"/>
    <col min="3" max="3" width="11.140625" style="1" customWidth="1"/>
    <col min="6" max="6" width="8.140625" customWidth="1"/>
    <col min="7" max="7" width="16.28515625" customWidth="1"/>
    <col min="15" max="15" width="9.5703125" customWidth="1"/>
  </cols>
  <sheetData>
    <row r="1" spans="1:15" x14ac:dyDescent="0.2">
      <c r="A1" s="8" t="s">
        <v>133</v>
      </c>
    </row>
    <row r="2" spans="1:15" x14ac:dyDescent="0.2">
      <c r="A2" s="8" t="s">
        <v>147</v>
      </c>
    </row>
    <row r="3" spans="1:15" x14ac:dyDescent="0.2">
      <c r="A3" s="8" t="s">
        <v>37</v>
      </c>
    </row>
    <row r="4" spans="1:15" x14ac:dyDescent="0.2">
      <c r="A4" s="8" t="s">
        <v>38</v>
      </c>
    </row>
    <row r="6" spans="1:15" x14ac:dyDescent="0.2">
      <c r="A6" s="109" t="s">
        <v>8</v>
      </c>
      <c r="B6" s="109" t="s">
        <v>34</v>
      </c>
      <c r="C6" s="23" t="s">
        <v>39</v>
      </c>
      <c r="D6" s="111" t="s">
        <v>41</v>
      </c>
      <c r="E6" s="111"/>
      <c r="F6" s="112"/>
      <c r="G6" s="26" t="s">
        <v>42</v>
      </c>
      <c r="H6" s="112" t="s">
        <v>44</v>
      </c>
      <c r="I6" s="113"/>
      <c r="J6" s="113"/>
      <c r="K6" s="114"/>
      <c r="L6" s="112" t="s">
        <v>49</v>
      </c>
      <c r="M6" s="113"/>
      <c r="N6" s="113"/>
      <c r="O6" s="114"/>
    </row>
    <row r="7" spans="1:15" x14ac:dyDescent="0.2">
      <c r="A7" s="110"/>
      <c r="B7" s="110"/>
      <c r="C7" s="24" t="s">
        <v>40</v>
      </c>
      <c r="D7" s="21" t="s">
        <v>0</v>
      </c>
      <c r="E7" s="21" t="s">
        <v>1</v>
      </c>
      <c r="F7" s="15" t="s">
        <v>2</v>
      </c>
      <c r="G7" s="25" t="s">
        <v>43</v>
      </c>
      <c r="H7" s="22" t="s">
        <v>45</v>
      </c>
      <c r="I7" s="22" t="s">
        <v>46</v>
      </c>
      <c r="J7" s="22" t="s">
        <v>47</v>
      </c>
      <c r="K7" s="22" t="s">
        <v>48</v>
      </c>
      <c r="L7" s="22" t="s">
        <v>50</v>
      </c>
      <c r="M7" s="22" t="s">
        <v>51</v>
      </c>
      <c r="N7" s="22" t="s">
        <v>52</v>
      </c>
      <c r="O7" s="22" t="s">
        <v>53</v>
      </c>
    </row>
    <row r="8" spans="1:15" x14ac:dyDescent="0.2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3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x14ac:dyDescent="0.2">
      <c r="A9" s="27"/>
      <c r="B9" s="30" t="s">
        <v>59</v>
      </c>
      <c r="C9" s="28"/>
      <c r="D9" s="21"/>
      <c r="E9" s="21"/>
      <c r="F9" s="21"/>
      <c r="G9" s="29"/>
      <c r="H9" s="22"/>
      <c r="I9" s="22"/>
      <c r="J9" s="22"/>
      <c r="K9" s="22"/>
      <c r="L9" s="22"/>
      <c r="M9" s="22"/>
      <c r="N9" s="22"/>
      <c r="O9" s="22"/>
    </row>
    <row r="10" spans="1:15" x14ac:dyDescent="0.2">
      <c r="A10" s="6" t="s">
        <v>174</v>
      </c>
      <c r="B10" s="4" t="s">
        <v>175</v>
      </c>
      <c r="C10" s="6">
        <v>150</v>
      </c>
      <c r="D10" s="45">
        <v>5.7</v>
      </c>
      <c r="E10" s="45">
        <v>3.35</v>
      </c>
      <c r="F10" s="45">
        <v>24.15</v>
      </c>
      <c r="G10" s="45">
        <v>140</v>
      </c>
      <c r="H10" s="45">
        <v>4.4999999999999998E-2</v>
      </c>
      <c r="I10" s="45">
        <v>15</v>
      </c>
      <c r="J10" s="45">
        <v>0</v>
      </c>
      <c r="K10" s="45">
        <v>0</v>
      </c>
      <c r="L10" s="45">
        <v>114.52</v>
      </c>
      <c r="M10" s="45">
        <v>25</v>
      </c>
      <c r="N10" s="45">
        <v>7</v>
      </c>
      <c r="O10" s="45">
        <v>0</v>
      </c>
    </row>
    <row r="11" spans="1:15" x14ac:dyDescent="0.2">
      <c r="A11" s="6" t="s">
        <v>176</v>
      </c>
      <c r="B11" s="4" t="s">
        <v>177</v>
      </c>
      <c r="C11" s="6">
        <v>80</v>
      </c>
      <c r="D11" s="45">
        <v>3.7</v>
      </c>
      <c r="E11" s="45">
        <v>7.1</v>
      </c>
      <c r="F11" s="45">
        <v>0.5</v>
      </c>
      <c r="G11" s="45">
        <v>92</v>
      </c>
      <c r="H11" s="45">
        <v>0</v>
      </c>
      <c r="I11" s="45">
        <v>0</v>
      </c>
      <c r="J11" s="45">
        <v>0</v>
      </c>
      <c r="K11" s="45">
        <v>0</v>
      </c>
      <c r="L11" s="45">
        <v>25.9</v>
      </c>
      <c r="M11" s="45">
        <v>75.5</v>
      </c>
      <c r="N11" s="45">
        <v>7</v>
      </c>
      <c r="O11" s="45">
        <v>0.5</v>
      </c>
    </row>
    <row r="12" spans="1:15" x14ac:dyDescent="0.2">
      <c r="A12" s="6" t="s">
        <v>76</v>
      </c>
      <c r="B12" s="4" t="s">
        <v>56</v>
      </c>
      <c r="C12" s="6">
        <v>10</v>
      </c>
      <c r="D12" s="45">
        <v>5.6000000000000001E-2</v>
      </c>
      <c r="E12" s="45">
        <v>8.25</v>
      </c>
      <c r="F12" s="45">
        <v>0.08</v>
      </c>
      <c r="G12" s="45">
        <v>74.8</v>
      </c>
      <c r="H12" s="45">
        <v>0</v>
      </c>
      <c r="I12" s="45">
        <v>0</v>
      </c>
      <c r="J12" s="45">
        <v>0.2</v>
      </c>
      <c r="K12" s="45">
        <v>0.02</v>
      </c>
      <c r="L12" s="45">
        <v>1.2</v>
      </c>
      <c r="M12" s="45">
        <v>1.9</v>
      </c>
      <c r="N12" s="45">
        <v>0</v>
      </c>
      <c r="O12" s="45">
        <v>0.02</v>
      </c>
    </row>
    <row r="13" spans="1:15" x14ac:dyDescent="0.2">
      <c r="A13" s="6" t="s">
        <v>77</v>
      </c>
      <c r="B13" s="4" t="s">
        <v>78</v>
      </c>
      <c r="C13" s="6">
        <v>20</v>
      </c>
      <c r="D13" s="45">
        <v>5.68</v>
      </c>
      <c r="E13" s="45">
        <v>6.28</v>
      </c>
      <c r="F13" s="45">
        <v>0.8</v>
      </c>
      <c r="G13" s="45">
        <v>57.6</v>
      </c>
      <c r="H13" s="45">
        <v>0.02</v>
      </c>
      <c r="I13" s="45">
        <v>0.26</v>
      </c>
      <c r="J13" s="45">
        <v>0.04</v>
      </c>
      <c r="K13" s="45">
        <v>0.05</v>
      </c>
      <c r="L13" s="45">
        <v>92</v>
      </c>
      <c r="M13" s="45">
        <v>139.6</v>
      </c>
      <c r="N13" s="45">
        <v>8</v>
      </c>
      <c r="O13" s="45">
        <v>0.18</v>
      </c>
    </row>
    <row r="14" spans="1:15" x14ac:dyDescent="0.2">
      <c r="A14" s="6" t="s">
        <v>136</v>
      </c>
      <c r="B14" s="4" t="s">
        <v>137</v>
      </c>
      <c r="C14" s="6">
        <v>200</v>
      </c>
      <c r="D14" s="45">
        <v>3.9</v>
      </c>
      <c r="E14" s="45">
        <v>5</v>
      </c>
      <c r="F14" s="45">
        <v>42.5</v>
      </c>
      <c r="G14" s="45">
        <v>145</v>
      </c>
      <c r="H14" s="45">
        <v>0.06</v>
      </c>
      <c r="I14" s="45">
        <v>1.6</v>
      </c>
      <c r="J14" s="45">
        <v>0</v>
      </c>
      <c r="K14" s="45">
        <v>0.4</v>
      </c>
      <c r="L14" s="45">
        <v>118.2</v>
      </c>
      <c r="M14" s="45">
        <v>188.4</v>
      </c>
      <c r="N14" s="45">
        <v>24.8</v>
      </c>
      <c r="O14" s="45">
        <v>0.8</v>
      </c>
    </row>
    <row r="15" spans="1:15" x14ac:dyDescent="0.2">
      <c r="A15" s="6" t="s">
        <v>4</v>
      </c>
      <c r="B15" s="4" t="s">
        <v>132</v>
      </c>
      <c r="C15" s="6">
        <v>30</v>
      </c>
      <c r="D15" s="45">
        <v>1.425</v>
      </c>
      <c r="E15" s="45">
        <v>0.22500000000000001</v>
      </c>
      <c r="F15" s="45">
        <v>7.35</v>
      </c>
      <c r="G15" s="45">
        <v>38.25</v>
      </c>
      <c r="H15" s="45">
        <v>2.2499999999999999E-2</v>
      </c>
      <c r="I15" s="45">
        <v>0</v>
      </c>
      <c r="J15" s="45">
        <v>0</v>
      </c>
      <c r="K15" s="45">
        <v>0.2175</v>
      </c>
      <c r="L15" s="45">
        <v>5.1749999999999998</v>
      </c>
      <c r="M15" s="45">
        <v>12.45</v>
      </c>
      <c r="N15" s="45">
        <v>4.4249999999999998</v>
      </c>
      <c r="O15" s="45">
        <v>0.15</v>
      </c>
    </row>
    <row r="16" spans="1:15" x14ac:dyDescent="0.2">
      <c r="A16" s="6" t="s">
        <v>4</v>
      </c>
      <c r="B16" s="4" t="s">
        <v>12</v>
      </c>
      <c r="C16" s="6">
        <v>20</v>
      </c>
      <c r="D16" s="45">
        <v>1.34</v>
      </c>
      <c r="E16" s="45">
        <v>0.16</v>
      </c>
      <c r="F16" s="45">
        <v>8.4</v>
      </c>
      <c r="G16" s="45">
        <v>40.200000000000003</v>
      </c>
      <c r="H16" s="45">
        <v>0.03</v>
      </c>
      <c r="I16" s="45">
        <v>0</v>
      </c>
      <c r="J16" s="45">
        <v>0</v>
      </c>
      <c r="K16" s="45">
        <v>0</v>
      </c>
      <c r="L16" s="45">
        <v>7</v>
      </c>
      <c r="M16" s="45">
        <v>24.93</v>
      </c>
      <c r="N16" s="45">
        <v>5.4</v>
      </c>
      <c r="O16" s="45">
        <v>0.77</v>
      </c>
    </row>
    <row r="17" spans="1:15" x14ac:dyDescent="0.2">
      <c r="A17" s="6" t="s">
        <v>58</v>
      </c>
      <c r="B17" s="3" t="s">
        <v>138</v>
      </c>
      <c r="C17" s="5">
        <v>100</v>
      </c>
      <c r="D17" s="45">
        <v>0.46</v>
      </c>
      <c r="E17" s="45">
        <v>0.34499999999999997</v>
      </c>
      <c r="F17" s="45">
        <v>11.845000000000001</v>
      </c>
      <c r="G17" s="45">
        <v>54.05</v>
      </c>
      <c r="H17" s="45">
        <v>2.3E-2</v>
      </c>
      <c r="I17" s="45">
        <v>5.75</v>
      </c>
      <c r="J17" s="45">
        <v>0</v>
      </c>
      <c r="K17" s="45">
        <v>0.46</v>
      </c>
      <c r="L17" s="45">
        <v>21.85</v>
      </c>
      <c r="M17" s="45">
        <v>18.399999999999999</v>
      </c>
      <c r="N17" s="45">
        <v>13.8</v>
      </c>
      <c r="O17" s="45">
        <v>1.95</v>
      </c>
    </row>
    <row r="18" spans="1:15" x14ac:dyDescent="0.2">
      <c r="A18" s="6"/>
      <c r="B18" s="32" t="s">
        <v>60</v>
      </c>
      <c r="C18" s="6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x14ac:dyDescent="0.2">
      <c r="A19" s="6" t="s">
        <v>108</v>
      </c>
      <c r="B19" s="35" t="s">
        <v>139</v>
      </c>
      <c r="C19" s="6">
        <v>60</v>
      </c>
      <c r="D19" s="45">
        <v>0.36</v>
      </c>
      <c r="E19" s="45">
        <v>0.24</v>
      </c>
      <c r="F19" s="45">
        <v>3</v>
      </c>
      <c r="G19" s="45">
        <v>18.600000000000001</v>
      </c>
      <c r="H19" s="45">
        <v>2.4E-2</v>
      </c>
      <c r="I19" s="45">
        <v>4.43</v>
      </c>
      <c r="J19" s="45">
        <v>0.01</v>
      </c>
      <c r="K19" s="45">
        <v>0.13800000000000001</v>
      </c>
      <c r="L19" s="45">
        <v>27.6</v>
      </c>
      <c r="M19" s="45">
        <v>28.8</v>
      </c>
      <c r="N19" s="45">
        <v>3</v>
      </c>
      <c r="O19" s="45">
        <v>0</v>
      </c>
    </row>
    <row r="20" spans="1:15" x14ac:dyDescent="0.2">
      <c r="A20" s="115" t="s">
        <v>178</v>
      </c>
      <c r="B20" s="18" t="s">
        <v>179</v>
      </c>
      <c r="C20" s="115">
        <v>200</v>
      </c>
      <c r="D20" s="107">
        <v>2.7</v>
      </c>
      <c r="E20" s="107">
        <v>1.1000000000000001</v>
      </c>
      <c r="F20" s="107">
        <v>34.4</v>
      </c>
      <c r="G20" s="107">
        <v>208.1</v>
      </c>
      <c r="H20" s="107">
        <v>0.02</v>
      </c>
      <c r="I20" s="107">
        <v>0.25800000000000001</v>
      </c>
      <c r="J20" s="107">
        <v>0.08</v>
      </c>
      <c r="K20" s="107">
        <v>0</v>
      </c>
      <c r="L20" s="107">
        <v>44.8</v>
      </c>
      <c r="M20" s="107">
        <v>48.15</v>
      </c>
      <c r="N20" s="107">
        <v>22.3</v>
      </c>
      <c r="O20" s="107">
        <v>0.02</v>
      </c>
    </row>
    <row r="21" spans="1:15" x14ac:dyDescent="0.2">
      <c r="A21" s="116"/>
      <c r="B21" s="14" t="s">
        <v>142</v>
      </c>
      <c r="C21" s="116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1:15" x14ac:dyDescent="0.2">
      <c r="A22" s="6" t="s">
        <v>114</v>
      </c>
      <c r="B22" s="7" t="s">
        <v>115</v>
      </c>
      <c r="C22" s="6">
        <v>150</v>
      </c>
      <c r="D22" s="45">
        <v>3.04</v>
      </c>
      <c r="E22" s="45">
        <v>4.4880000000000004</v>
      </c>
      <c r="F22" s="45">
        <v>16.896000000000001</v>
      </c>
      <c r="G22" s="45">
        <v>169.92</v>
      </c>
      <c r="H22" s="45">
        <v>0.16</v>
      </c>
      <c r="I22" s="45">
        <v>0.16</v>
      </c>
      <c r="J22" s="45">
        <v>3.2000000000000001E-2</v>
      </c>
      <c r="K22" s="45">
        <v>1.84</v>
      </c>
      <c r="L22" s="45">
        <v>14.96</v>
      </c>
      <c r="M22" s="45">
        <v>83.135999999999996</v>
      </c>
      <c r="N22" s="45">
        <v>3.4239999999999999</v>
      </c>
      <c r="O22" s="45">
        <v>0.22</v>
      </c>
    </row>
    <row r="23" spans="1:15" x14ac:dyDescent="0.2">
      <c r="A23" s="6" t="s">
        <v>180</v>
      </c>
      <c r="B23" s="7" t="s">
        <v>32</v>
      </c>
      <c r="C23" s="6">
        <v>80</v>
      </c>
      <c r="D23" s="45">
        <v>12.95</v>
      </c>
      <c r="E23" s="45">
        <v>7.7</v>
      </c>
      <c r="F23" s="45">
        <v>9.3000000000000007</v>
      </c>
      <c r="G23" s="45">
        <v>132</v>
      </c>
      <c r="H23" s="45">
        <v>0.22</v>
      </c>
      <c r="I23" s="45">
        <v>2.2000000000000002</v>
      </c>
      <c r="J23" s="45">
        <v>0.01</v>
      </c>
      <c r="K23" s="45">
        <v>0</v>
      </c>
      <c r="L23" s="45">
        <v>132</v>
      </c>
      <c r="M23" s="45">
        <v>247</v>
      </c>
      <c r="N23" s="45">
        <v>12</v>
      </c>
      <c r="O23" s="45">
        <v>1.1000000000000001</v>
      </c>
    </row>
    <row r="24" spans="1:15" x14ac:dyDescent="0.2">
      <c r="A24" s="6" t="s">
        <v>84</v>
      </c>
      <c r="B24" s="7" t="s">
        <v>85</v>
      </c>
      <c r="C24" s="6">
        <v>30</v>
      </c>
      <c r="D24" s="45">
        <v>0.3</v>
      </c>
      <c r="E24" s="45">
        <v>2.4</v>
      </c>
      <c r="F24" s="45">
        <v>3.24</v>
      </c>
      <c r="G24" s="45">
        <v>26.01</v>
      </c>
      <c r="H24" s="45">
        <v>3.0000000000000001E-3</v>
      </c>
      <c r="I24" s="45">
        <v>3.03</v>
      </c>
      <c r="J24" s="45">
        <v>0.05</v>
      </c>
      <c r="K24" s="45">
        <v>3.94</v>
      </c>
      <c r="L24" s="45">
        <v>8.75</v>
      </c>
      <c r="M24" s="45">
        <v>6.5</v>
      </c>
      <c r="N24" s="45">
        <v>24.88</v>
      </c>
      <c r="O24" s="45">
        <v>2.7E-2</v>
      </c>
    </row>
    <row r="25" spans="1:15" x14ac:dyDescent="0.2">
      <c r="A25" s="6" t="s">
        <v>105</v>
      </c>
      <c r="B25" s="7" t="s">
        <v>26</v>
      </c>
      <c r="C25" s="6">
        <v>200</v>
      </c>
      <c r="D25" s="45">
        <v>0.5</v>
      </c>
      <c r="E25" s="45">
        <v>0</v>
      </c>
      <c r="F25" s="45">
        <v>16</v>
      </c>
      <c r="G25" s="45">
        <v>102</v>
      </c>
      <c r="H25" s="45">
        <v>0.01</v>
      </c>
      <c r="I25" s="45">
        <v>3.6</v>
      </c>
      <c r="J25" s="45">
        <v>0.01</v>
      </c>
      <c r="K25" s="45">
        <v>0</v>
      </c>
      <c r="L25" s="45">
        <v>12</v>
      </c>
      <c r="M25" s="45">
        <v>17</v>
      </c>
      <c r="N25" s="45">
        <v>0</v>
      </c>
      <c r="O25" s="45">
        <v>0.1</v>
      </c>
    </row>
    <row r="26" spans="1:15" x14ac:dyDescent="0.2">
      <c r="A26" s="6" t="s">
        <v>4</v>
      </c>
      <c r="B26" s="4" t="s">
        <v>132</v>
      </c>
      <c r="C26" s="6">
        <v>40</v>
      </c>
      <c r="D26" s="45">
        <v>1.9</v>
      </c>
      <c r="E26" s="45">
        <v>0.3</v>
      </c>
      <c r="F26" s="45">
        <v>9.8000000000000007</v>
      </c>
      <c r="G26" s="45">
        <v>51</v>
      </c>
      <c r="H26" s="45">
        <v>0.03</v>
      </c>
      <c r="I26" s="45">
        <v>0</v>
      </c>
      <c r="J26" s="45">
        <v>0</v>
      </c>
      <c r="K26" s="45">
        <v>0.28999999999999998</v>
      </c>
      <c r="L26" s="45">
        <v>6.9</v>
      </c>
      <c r="M26" s="45">
        <v>16.600000000000001</v>
      </c>
      <c r="N26" s="45">
        <v>5.9</v>
      </c>
      <c r="O26" s="45">
        <v>0.2</v>
      </c>
    </row>
    <row r="27" spans="1:15" x14ac:dyDescent="0.2">
      <c r="A27" s="6" t="s">
        <v>4</v>
      </c>
      <c r="B27" s="4" t="s">
        <v>12</v>
      </c>
      <c r="C27" s="6">
        <v>30</v>
      </c>
      <c r="D27" s="45">
        <v>2.0099999999999998</v>
      </c>
      <c r="E27" s="45">
        <v>0.24</v>
      </c>
      <c r="F27" s="45">
        <v>12.6</v>
      </c>
      <c r="G27" s="45">
        <v>60.3</v>
      </c>
      <c r="H27" s="45">
        <v>0.04</v>
      </c>
      <c r="I27" s="45">
        <v>0</v>
      </c>
      <c r="J27" s="45">
        <v>0</v>
      </c>
      <c r="K27" s="45">
        <v>0</v>
      </c>
      <c r="L27" s="45">
        <v>10.5</v>
      </c>
      <c r="M27" s="45">
        <v>37.4</v>
      </c>
      <c r="N27" s="45">
        <v>8.1</v>
      </c>
      <c r="O27" s="45">
        <v>1.1599999999999999</v>
      </c>
    </row>
    <row r="28" spans="1:15" x14ac:dyDescent="0.2">
      <c r="A28" s="4"/>
      <c r="B28" s="6" t="s">
        <v>69</v>
      </c>
      <c r="C28" s="6"/>
      <c r="D28" s="45">
        <f>SUM(D10:D27)</f>
        <v>46.020999999999987</v>
      </c>
      <c r="E28" s="45">
        <f t="shared" ref="E28:O28" si="0">SUM(E10:E27)</f>
        <v>47.177999999999997</v>
      </c>
      <c r="F28" s="45">
        <f t="shared" si="0"/>
        <v>200.86100000000002</v>
      </c>
      <c r="G28" s="45">
        <f t="shared" si="0"/>
        <v>1409.8300000000002</v>
      </c>
      <c r="H28" s="45">
        <f t="shared" si="0"/>
        <v>0.70750000000000002</v>
      </c>
      <c r="I28" s="45">
        <f t="shared" si="0"/>
        <v>36.287999999999997</v>
      </c>
      <c r="J28" s="45">
        <f t="shared" si="0"/>
        <v>0.432</v>
      </c>
      <c r="K28" s="45">
        <f t="shared" si="0"/>
        <v>7.3555000000000001</v>
      </c>
      <c r="L28" s="45">
        <f t="shared" si="0"/>
        <v>643.35500000000002</v>
      </c>
      <c r="M28" s="45">
        <f t="shared" si="0"/>
        <v>970.76599999999985</v>
      </c>
      <c r="N28" s="45">
        <f t="shared" si="0"/>
        <v>150.029</v>
      </c>
      <c r="O28" s="45">
        <f t="shared" si="0"/>
        <v>7.1969999999999992</v>
      </c>
    </row>
    <row r="31" spans="1:15" x14ac:dyDescent="0.2">
      <c r="A31" s="8" t="s">
        <v>133</v>
      </c>
    </row>
    <row r="32" spans="1:15" x14ac:dyDescent="0.2">
      <c r="A32" s="8" t="s">
        <v>147</v>
      </c>
    </row>
    <row r="33" spans="1:15" x14ac:dyDescent="0.2">
      <c r="A33" s="8" t="s">
        <v>37</v>
      </c>
    </row>
    <row r="34" spans="1:15" x14ac:dyDescent="0.2">
      <c r="A34" s="8" t="s">
        <v>70</v>
      </c>
    </row>
    <row r="36" spans="1:15" x14ac:dyDescent="0.2">
      <c r="A36" s="109" t="s">
        <v>8</v>
      </c>
      <c r="B36" s="109" t="s">
        <v>34</v>
      </c>
      <c r="C36" s="23" t="s">
        <v>39</v>
      </c>
      <c r="D36" s="111" t="s">
        <v>41</v>
      </c>
      <c r="E36" s="111"/>
      <c r="F36" s="112"/>
      <c r="G36" s="26" t="s">
        <v>42</v>
      </c>
      <c r="H36" s="112" t="s">
        <v>44</v>
      </c>
      <c r="I36" s="113"/>
      <c r="J36" s="113"/>
      <c r="K36" s="114"/>
      <c r="L36" s="112" t="s">
        <v>49</v>
      </c>
      <c r="M36" s="113"/>
      <c r="N36" s="113"/>
      <c r="O36" s="114"/>
    </row>
    <row r="37" spans="1:15" x14ac:dyDescent="0.2">
      <c r="A37" s="110"/>
      <c r="B37" s="110"/>
      <c r="C37" s="24" t="s">
        <v>40</v>
      </c>
      <c r="D37" s="21" t="s">
        <v>0</v>
      </c>
      <c r="E37" s="21" t="s">
        <v>1</v>
      </c>
      <c r="F37" s="15" t="s">
        <v>2</v>
      </c>
      <c r="G37" s="25" t="s">
        <v>43</v>
      </c>
      <c r="H37" s="22" t="s">
        <v>45</v>
      </c>
      <c r="I37" s="22" t="s">
        <v>46</v>
      </c>
      <c r="J37" s="22" t="s">
        <v>47</v>
      </c>
      <c r="K37" s="22" t="s">
        <v>48</v>
      </c>
      <c r="L37" s="22" t="s">
        <v>50</v>
      </c>
      <c r="M37" s="22" t="s">
        <v>51</v>
      </c>
      <c r="N37" s="22" t="s">
        <v>52</v>
      </c>
      <c r="O37" s="22" t="s">
        <v>53</v>
      </c>
    </row>
    <row r="38" spans="1:15" x14ac:dyDescent="0.2">
      <c r="A38" s="30">
        <v>1</v>
      </c>
      <c r="B38" s="30">
        <v>2</v>
      </c>
      <c r="C38" s="31">
        <v>3</v>
      </c>
      <c r="D38" s="32">
        <v>4</v>
      </c>
      <c r="E38" s="32">
        <v>5</v>
      </c>
      <c r="F38" s="32">
        <v>6</v>
      </c>
      <c r="G38" s="33">
        <v>7</v>
      </c>
      <c r="H38" s="34">
        <v>8</v>
      </c>
      <c r="I38" s="34">
        <v>9</v>
      </c>
      <c r="J38" s="34">
        <v>10</v>
      </c>
      <c r="K38" s="34">
        <v>11</v>
      </c>
      <c r="L38" s="34">
        <v>12</v>
      </c>
      <c r="M38" s="34">
        <v>13</v>
      </c>
      <c r="N38" s="34">
        <v>14</v>
      </c>
      <c r="O38" s="34">
        <v>15</v>
      </c>
    </row>
    <row r="39" spans="1:15" x14ac:dyDescent="0.2">
      <c r="A39" s="27"/>
      <c r="B39" s="30" t="s">
        <v>59</v>
      </c>
      <c r="C39" s="39"/>
      <c r="D39" s="21"/>
      <c r="E39" s="21"/>
      <c r="F39" s="21"/>
      <c r="G39" s="29"/>
      <c r="H39" s="22"/>
      <c r="I39" s="22"/>
      <c r="J39" s="22"/>
      <c r="K39" s="22"/>
      <c r="L39" s="22"/>
      <c r="M39" s="22"/>
      <c r="N39" s="22"/>
      <c r="O39" s="22"/>
    </row>
    <row r="40" spans="1:15" x14ac:dyDescent="0.2">
      <c r="A40" s="6" t="s">
        <v>174</v>
      </c>
      <c r="B40" s="4" t="s">
        <v>175</v>
      </c>
      <c r="C40" s="6">
        <v>180</v>
      </c>
      <c r="D40" s="45">
        <f>D10*180/150</f>
        <v>6.84</v>
      </c>
      <c r="E40" s="45">
        <f t="shared" ref="E40:O40" si="1">E10*180/150</f>
        <v>4.0199999999999996</v>
      </c>
      <c r="F40" s="45">
        <f t="shared" si="1"/>
        <v>28.98</v>
      </c>
      <c r="G40" s="45">
        <f t="shared" si="1"/>
        <v>168</v>
      </c>
      <c r="H40" s="45">
        <f t="shared" si="1"/>
        <v>5.3999999999999999E-2</v>
      </c>
      <c r="I40" s="45">
        <f t="shared" si="1"/>
        <v>18</v>
      </c>
      <c r="J40" s="45">
        <f t="shared" si="1"/>
        <v>0</v>
      </c>
      <c r="K40" s="45">
        <f t="shared" si="1"/>
        <v>0</v>
      </c>
      <c r="L40" s="45">
        <f t="shared" si="1"/>
        <v>137.42399999999998</v>
      </c>
      <c r="M40" s="45">
        <f t="shared" si="1"/>
        <v>30</v>
      </c>
      <c r="N40" s="45">
        <f t="shared" si="1"/>
        <v>8.4</v>
      </c>
      <c r="O40" s="45">
        <f t="shared" si="1"/>
        <v>0</v>
      </c>
    </row>
    <row r="41" spans="1:15" x14ac:dyDescent="0.2">
      <c r="A41" s="6" t="s">
        <v>176</v>
      </c>
      <c r="B41" s="4" t="s">
        <v>177</v>
      </c>
      <c r="C41" s="6">
        <v>100</v>
      </c>
      <c r="D41" s="45">
        <f>D11*100/80</f>
        <v>4.625</v>
      </c>
      <c r="E41" s="45">
        <f t="shared" ref="E41:O41" si="2">E11*100/80</f>
        <v>8.875</v>
      </c>
      <c r="F41" s="45">
        <f t="shared" si="2"/>
        <v>0.625</v>
      </c>
      <c r="G41" s="45">
        <f t="shared" si="2"/>
        <v>115</v>
      </c>
      <c r="H41" s="45">
        <f t="shared" si="2"/>
        <v>0</v>
      </c>
      <c r="I41" s="45">
        <f t="shared" si="2"/>
        <v>0</v>
      </c>
      <c r="J41" s="45">
        <f t="shared" si="2"/>
        <v>0</v>
      </c>
      <c r="K41" s="45">
        <f t="shared" si="2"/>
        <v>0</v>
      </c>
      <c r="L41" s="45">
        <f t="shared" si="2"/>
        <v>32.375</v>
      </c>
      <c r="M41" s="45">
        <f t="shared" si="2"/>
        <v>94.375</v>
      </c>
      <c r="N41" s="45">
        <f t="shared" si="2"/>
        <v>8.75</v>
      </c>
      <c r="O41" s="45">
        <f t="shared" si="2"/>
        <v>0.625</v>
      </c>
    </row>
    <row r="42" spans="1:15" x14ac:dyDescent="0.2">
      <c r="A42" s="6" t="s">
        <v>76</v>
      </c>
      <c r="B42" s="4" t="s">
        <v>56</v>
      </c>
      <c r="C42" s="6">
        <v>10</v>
      </c>
      <c r="D42" s="45">
        <f>D12</f>
        <v>5.6000000000000001E-2</v>
      </c>
      <c r="E42" s="45">
        <f t="shared" ref="E42:O42" si="3">E12</f>
        <v>8.25</v>
      </c>
      <c r="F42" s="45">
        <f t="shared" si="3"/>
        <v>0.08</v>
      </c>
      <c r="G42" s="45">
        <f t="shared" si="3"/>
        <v>74.8</v>
      </c>
      <c r="H42" s="45">
        <f t="shared" si="3"/>
        <v>0</v>
      </c>
      <c r="I42" s="45">
        <f t="shared" si="3"/>
        <v>0</v>
      </c>
      <c r="J42" s="45">
        <f t="shared" si="3"/>
        <v>0.2</v>
      </c>
      <c r="K42" s="45">
        <f t="shared" si="3"/>
        <v>0.02</v>
      </c>
      <c r="L42" s="45">
        <f t="shared" si="3"/>
        <v>1.2</v>
      </c>
      <c r="M42" s="45">
        <f t="shared" si="3"/>
        <v>1.9</v>
      </c>
      <c r="N42" s="45">
        <f t="shared" si="3"/>
        <v>0</v>
      </c>
      <c r="O42" s="45">
        <f t="shared" si="3"/>
        <v>0.02</v>
      </c>
    </row>
    <row r="43" spans="1:15" x14ac:dyDescent="0.2">
      <c r="A43" s="6" t="s">
        <v>77</v>
      </c>
      <c r="B43" s="4" t="s">
        <v>78</v>
      </c>
      <c r="C43" s="6">
        <v>25</v>
      </c>
      <c r="D43" s="45">
        <f>D13*25/20</f>
        <v>7.1</v>
      </c>
      <c r="E43" s="45">
        <f t="shared" ref="E43:O43" si="4">E13*25/20</f>
        <v>7.85</v>
      </c>
      <c r="F43" s="45">
        <f t="shared" si="4"/>
        <v>1</v>
      </c>
      <c r="G43" s="45">
        <f t="shared" si="4"/>
        <v>72</v>
      </c>
      <c r="H43" s="45">
        <f t="shared" si="4"/>
        <v>2.5000000000000001E-2</v>
      </c>
      <c r="I43" s="45">
        <f t="shared" si="4"/>
        <v>0.32500000000000001</v>
      </c>
      <c r="J43" s="45">
        <f t="shared" si="4"/>
        <v>0.05</v>
      </c>
      <c r="K43" s="45">
        <f t="shared" si="4"/>
        <v>6.25E-2</v>
      </c>
      <c r="L43" s="45">
        <f t="shared" si="4"/>
        <v>115</v>
      </c>
      <c r="M43" s="45">
        <f t="shared" si="4"/>
        <v>174.5</v>
      </c>
      <c r="N43" s="45">
        <f t="shared" si="4"/>
        <v>10</v>
      </c>
      <c r="O43" s="45">
        <f t="shared" si="4"/>
        <v>0.22500000000000001</v>
      </c>
    </row>
    <row r="44" spans="1:15" x14ac:dyDescent="0.2">
      <c r="A44" s="6" t="s">
        <v>136</v>
      </c>
      <c r="B44" s="4" t="s">
        <v>137</v>
      </c>
      <c r="C44" s="6">
        <v>200</v>
      </c>
      <c r="D44" s="45">
        <f>D14</f>
        <v>3.9</v>
      </c>
      <c r="E44" s="45">
        <f t="shared" ref="E44:O44" si="5">E14</f>
        <v>5</v>
      </c>
      <c r="F44" s="45">
        <f t="shared" si="5"/>
        <v>42.5</v>
      </c>
      <c r="G44" s="45">
        <f t="shared" si="5"/>
        <v>145</v>
      </c>
      <c r="H44" s="45">
        <f t="shared" si="5"/>
        <v>0.06</v>
      </c>
      <c r="I44" s="45">
        <f t="shared" si="5"/>
        <v>1.6</v>
      </c>
      <c r="J44" s="45">
        <f t="shared" si="5"/>
        <v>0</v>
      </c>
      <c r="K44" s="45">
        <f t="shared" si="5"/>
        <v>0.4</v>
      </c>
      <c r="L44" s="45">
        <f t="shared" si="5"/>
        <v>118.2</v>
      </c>
      <c r="M44" s="45">
        <f t="shared" si="5"/>
        <v>188.4</v>
      </c>
      <c r="N44" s="45">
        <f t="shared" si="5"/>
        <v>24.8</v>
      </c>
      <c r="O44" s="45">
        <f t="shared" si="5"/>
        <v>0.8</v>
      </c>
    </row>
    <row r="45" spans="1:15" x14ac:dyDescent="0.2">
      <c r="A45" s="6" t="s">
        <v>4</v>
      </c>
      <c r="B45" s="4" t="s">
        <v>132</v>
      </c>
      <c r="C45" s="6">
        <v>40</v>
      </c>
      <c r="D45" s="45">
        <v>1.9</v>
      </c>
      <c r="E45" s="45">
        <v>0.3</v>
      </c>
      <c r="F45" s="45">
        <v>9.8000000000000007</v>
      </c>
      <c r="G45" s="45">
        <v>51</v>
      </c>
      <c r="H45" s="45">
        <v>0.03</v>
      </c>
      <c r="I45" s="45">
        <v>0</v>
      </c>
      <c r="J45" s="45">
        <v>0</v>
      </c>
      <c r="K45" s="45">
        <v>0.28999999999999998</v>
      </c>
      <c r="L45" s="45">
        <v>6.9</v>
      </c>
      <c r="M45" s="45">
        <v>16.600000000000001</v>
      </c>
      <c r="N45" s="45">
        <v>5.9</v>
      </c>
      <c r="O45" s="45">
        <v>0.2</v>
      </c>
    </row>
    <row r="46" spans="1:15" x14ac:dyDescent="0.2">
      <c r="A46" s="6" t="s">
        <v>4</v>
      </c>
      <c r="B46" s="4" t="s">
        <v>12</v>
      </c>
      <c r="C46" s="6">
        <v>30</v>
      </c>
      <c r="D46" s="45">
        <v>2.0099999999999998</v>
      </c>
      <c r="E46" s="45">
        <v>0.24</v>
      </c>
      <c r="F46" s="45">
        <v>12.6</v>
      </c>
      <c r="G46" s="45">
        <v>60.3</v>
      </c>
      <c r="H46" s="45">
        <v>0.04</v>
      </c>
      <c r="I46" s="45">
        <v>0</v>
      </c>
      <c r="J46" s="45">
        <v>0</v>
      </c>
      <c r="K46" s="45">
        <v>0</v>
      </c>
      <c r="L46" s="45">
        <v>10.5</v>
      </c>
      <c r="M46" s="45">
        <v>37.4</v>
      </c>
      <c r="N46" s="45">
        <v>8.1</v>
      </c>
      <c r="O46" s="45">
        <v>1.1599999999999999</v>
      </c>
    </row>
    <row r="47" spans="1:15" x14ac:dyDescent="0.2">
      <c r="A47" s="6" t="s">
        <v>58</v>
      </c>
      <c r="B47" s="3" t="s">
        <v>138</v>
      </c>
      <c r="C47" s="5">
        <v>100</v>
      </c>
      <c r="D47" s="45">
        <f>D17</f>
        <v>0.46</v>
      </c>
      <c r="E47" s="45">
        <f t="shared" ref="E47:O47" si="6">E17</f>
        <v>0.34499999999999997</v>
      </c>
      <c r="F47" s="45">
        <f t="shared" si="6"/>
        <v>11.845000000000001</v>
      </c>
      <c r="G47" s="45">
        <f t="shared" si="6"/>
        <v>54.05</v>
      </c>
      <c r="H47" s="45">
        <f t="shared" si="6"/>
        <v>2.3E-2</v>
      </c>
      <c r="I47" s="45">
        <f t="shared" si="6"/>
        <v>5.75</v>
      </c>
      <c r="J47" s="45">
        <f t="shared" si="6"/>
        <v>0</v>
      </c>
      <c r="K47" s="45">
        <f t="shared" si="6"/>
        <v>0.46</v>
      </c>
      <c r="L47" s="45">
        <f t="shared" si="6"/>
        <v>21.85</v>
      </c>
      <c r="M47" s="45">
        <f t="shared" si="6"/>
        <v>18.399999999999999</v>
      </c>
      <c r="N47" s="45">
        <f t="shared" si="6"/>
        <v>13.8</v>
      </c>
      <c r="O47" s="45">
        <f t="shared" si="6"/>
        <v>1.95</v>
      </c>
    </row>
    <row r="48" spans="1:15" x14ac:dyDescent="0.2">
      <c r="A48" s="6"/>
      <c r="B48" s="32" t="s">
        <v>60</v>
      </c>
      <c r="C48" s="6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x14ac:dyDescent="0.2">
      <c r="A49" s="6" t="s">
        <v>108</v>
      </c>
      <c r="B49" s="35" t="s">
        <v>139</v>
      </c>
      <c r="C49" s="6">
        <v>100</v>
      </c>
      <c r="D49" s="45">
        <f>D19*100/60</f>
        <v>0.6</v>
      </c>
      <c r="E49" s="45">
        <f t="shared" ref="E49:O49" si="7">E19*100/60</f>
        <v>0.4</v>
      </c>
      <c r="F49" s="45">
        <f t="shared" si="7"/>
        <v>5</v>
      </c>
      <c r="G49" s="45">
        <f t="shared" si="7"/>
        <v>31.000000000000004</v>
      </c>
      <c r="H49" s="45">
        <f t="shared" si="7"/>
        <v>0.04</v>
      </c>
      <c r="I49" s="45">
        <f t="shared" si="7"/>
        <v>7.3833333333333337</v>
      </c>
      <c r="J49" s="45">
        <f t="shared" si="7"/>
        <v>1.6666666666666666E-2</v>
      </c>
      <c r="K49" s="45">
        <f t="shared" si="7"/>
        <v>0.23</v>
      </c>
      <c r="L49" s="45">
        <f t="shared" si="7"/>
        <v>46</v>
      </c>
      <c r="M49" s="45">
        <f t="shared" si="7"/>
        <v>48</v>
      </c>
      <c r="N49" s="45">
        <f t="shared" si="7"/>
        <v>5</v>
      </c>
      <c r="O49" s="45">
        <f t="shared" si="7"/>
        <v>0</v>
      </c>
    </row>
    <row r="50" spans="1:15" x14ac:dyDescent="0.2">
      <c r="A50" s="115" t="s">
        <v>178</v>
      </c>
      <c r="B50" s="18" t="s">
        <v>179</v>
      </c>
      <c r="C50" s="115">
        <v>250</v>
      </c>
      <c r="D50" s="107">
        <f>D20*250/200</f>
        <v>3.375</v>
      </c>
      <c r="E50" s="107">
        <f t="shared" ref="E50:O50" si="8">E20*250/200</f>
        <v>1.375</v>
      </c>
      <c r="F50" s="107">
        <f t="shared" si="8"/>
        <v>43</v>
      </c>
      <c r="G50" s="107">
        <f t="shared" si="8"/>
        <v>260.125</v>
      </c>
      <c r="H50" s="107">
        <f t="shared" si="8"/>
        <v>2.5000000000000001E-2</v>
      </c>
      <c r="I50" s="107">
        <f t="shared" si="8"/>
        <v>0.32250000000000001</v>
      </c>
      <c r="J50" s="107">
        <f t="shared" si="8"/>
        <v>0.1</v>
      </c>
      <c r="K50" s="107">
        <f t="shared" si="8"/>
        <v>0</v>
      </c>
      <c r="L50" s="107">
        <f t="shared" si="8"/>
        <v>56</v>
      </c>
      <c r="M50" s="107">
        <f t="shared" si="8"/>
        <v>60.1875</v>
      </c>
      <c r="N50" s="107">
        <f t="shared" si="8"/>
        <v>27.875</v>
      </c>
      <c r="O50" s="107">
        <f t="shared" si="8"/>
        <v>2.5000000000000001E-2</v>
      </c>
    </row>
    <row r="51" spans="1:15" x14ac:dyDescent="0.2">
      <c r="A51" s="116"/>
      <c r="B51" s="14" t="s">
        <v>142</v>
      </c>
      <c r="C51" s="116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x14ac:dyDescent="0.2">
      <c r="A52" s="6" t="s">
        <v>114</v>
      </c>
      <c r="B52" s="7" t="s">
        <v>115</v>
      </c>
      <c r="C52" s="6">
        <v>180</v>
      </c>
      <c r="D52" s="45">
        <f>D22*180/150</f>
        <v>3.6480000000000001</v>
      </c>
      <c r="E52" s="45">
        <f t="shared" ref="E52:O52" si="9">E22*180/150</f>
        <v>5.3856000000000002</v>
      </c>
      <c r="F52" s="45">
        <f t="shared" si="9"/>
        <v>20.275200000000002</v>
      </c>
      <c r="G52" s="45">
        <f t="shared" si="9"/>
        <v>203.904</v>
      </c>
      <c r="H52" s="45">
        <f t="shared" si="9"/>
        <v>0.192</v>
      </c>
      <c r="I52" s="45">
        <f t="shared" si="9"/>
        <v>0.192</v>
      </c>
      <c r="J52" s="45">
        <f t="shared" si="9"/>
        <v>3.8399999999999997E-2</v>
      </c>
      <c r="K52" s="45">
        <f t="shared" si="9"/>
        <v>2.2079999999999997</v>
      </c>
      <c r="L52" s="45">
        <f t="shared" si="9"/>
        <v>17.952000000000002</v>
      </c>
      <c r="M52" s="45">
        <f t="shared" si="9"/>
        <v>99.763199999999998</v>
      </c>
      <c r="N52" s="45">
        <f t="shared" si="9"/>
        <v>4.1087999999999996</v>
      </c>
      <c r="O52" s="45">
        <f t="shared" si="9"/>
        <v>0.26400000000000001</v>
      </c>
    </row>
    <row r="53" spans="1:15" x14ac:dyDescent="0.2">
      <c r="A53" s="6" t="s">
        <v>180</v>
      </c>
      <c r="B53" s="7" t="s">
        <v>32</v>
      </c>
      <c r="C53" s="6">
        <v>100</v>
      </c>
      <c r="D53" s="45">
        <f>D23*100/80</f>
        <v>16.1875</v>
      </c>
      <c r="E53" s="45">
        <f t="shared" ref="E53:O53" si="10">E23*100/80</f>
        <v>9.625</v>
      </c>
      <c r="F53" s="45">
        <f t="shared" si="10"/>
        <v>11.625000000000002</v>
      </c>
      <c r="G53" s="45">
        <f t="shared" si="10"/>
        <v>165</v>
      </c>
      <c r="H53" s="45">
        <f t="shared" si="10"/>
        <v>0.27500000000000002</v>
      </c>
      <c r="I53" s="45">
        <f t="shared" si="10"/>
        <v>2.7500000000000004</v>
      </c>
      <c r="J53" s="45">
        <f t="shared" si="10"/>
        <v>1.2500000000000001E-2</v>
      </c>
      <c r="K53" s="45">
        <f t="shared" si="10"/>
        <v>0</v>
      </c>
      <c r="L53" s="45">
        <f t="shared" si="10"/>
        <v>165</v>
      </c>
      <c r="M53" s="45">
        <f t="shared" si="10"/>
        <v>308.75</v>
      </c>
      <c r="N53" s="45">
        <f t="shared" si="10"/>
        <v>15</v>
      </c>
      <c r="O53" s="45">
        <f t="shared" si="10"/>
        <v>1.3750000000000002</v>
      </c>
    </row>
    <row r="54" spans="1:15" x14ac:dyDescent="0.2">
      <c r="A54" s="6" t="s">
        <v>84</v>
      </c>
      <c r="B54" s="7" t="s">
        <v>85</v>
      </c>
      <c r="C54" s="6">
        <v>30</v>
      </c>
      <c r="D54" s="45">
        <f>D24</f>
        <v>0.3</v>
      </c>
      <c r="E54" s="45">
        <f t="shared" ref="E54:O54" si="11">E24</f>
        <v>2.4</v>
      </c>
      <c r="F54" s="45">
        <f t="shared" si="11"/>
        <v>3.24</v>
      </c>
      <c r="G54" s="45">
        <f t="shared" si="11"/>
        <v>26.01</v>
      </c>
      <c r="H54" s="45">
        <f t="shared" si="11"/>
        <v>3.0000000000000001E-3</v>
      </c>
      <c r="I54" s="45">
        <f t="shared" si="11"/>
        <v>3.03</v>
      </c>
      <c r="J54" s="45">
        <f t="shared" si="11"/>
        <v>0.05</v>
      </c>
      <c r="K54" s="45">
        <f t="shared" si="11"/>
        <v>3.94</v>
      </c>
      <c r="L54" s="45">
        <f t="shared" si="11"/>
        <v>8.75</v>
      </c>
      <c r="M54" s="45">
        <f t="shared" si="11"/>
        <v>6.5</v>
      </c>
      <c r="N54" s="45">
        <f t="shared" si="11"/>
        <v>24.88</v>
      </c>
      <c r="O54" s="45">
        <f t="shared" si="11"/>
        <v>2.7E-2</v>
      </c>
    </row>
    <row r="55" spans="1:15" x14ac:dyDescent="0.2">
      <c r="A55" s="6" t="s">
        <v>105</v>
      </c>
      <c r="B55" s="7" t="s">
        <v>26</v>
      </c>
      <c r="C55" s="6">
        <v>200</v>
      </c>
      <c r="D55" s="45">
        <f>D25</f>
        <v>0.5</v>
      </c>
      <c r="E55" s="45">
        <f t="shared" ref="E55:O55" si="12">E25</f>
        <v>0</v>
      </c>
      <c r="F55" s="45">
        <f t="shared" si="12"/>
        <v>16</v>
      </c>
      <c r="G55" s="45">
        <f t="shared" si="12"/>
        <v>102</v>
      </c>
      <c r="H55" s="45">
        <f t="shared" si="12"/>
        <v>0.01</v>
      </c>
      <c r="I55" s="45">
        <f t="shared" si="12"/>
        <v>3.6</v>
      </c>
      <c r="J55" s="45">
        <f t="shared" si="12"/>
        <v>0.01</v>
      </c>
      <c r="K55" s="45">
        <f t="shared" si="12"/>
        <v>0</v>
      </c>
      <c r="L55" s="45">
        <f t="shared" si="12"/>
        <v>12</v>
      </c>
      <c r="M55" s="45">
        <f t="shared" si="12"/>
        <v>17</v>
      </c>
      <c r="N55" s="45">
        <f t="shared" si="12"/>
        <v>0</v>
      </c>
      <c r="O55" s="45">
        <f t="shared" si="12"/>
        <v>0.1</v>
      </c>
    </row>
    <row r="56" spans="1:15" x14ac:dyDescent="0.2">
      <c r="A56" s="6" t="s">
        <v>4</v>
      </c>
      <c r="B56" s="4" t="s">
        <v>132</v>
      </c>
      <c r="C56" s="6">
        <v>50</v>
      </c>
      <c r="D56" s="45">
        <v>2.375</v>
      </c>
      <c r="E56" s="45">
        <v>0.375</v>
      </c>
      <c r="F56" s="45">
        <v>12.25</v>
      </c>
      <c r="G56" s="45">
        <v>63.75</v>
      </c>
      <c r="H56" s="45">
        <v>3.7499999999999999E-2</v>
      </c>
      <c r="I56" s="45">
        <v>0</v>
      </c>
      <c r="J56" s="45">
        <v>0</v>
      </c>
      <c r="K56" s="45">
        <v>0.36249999999999999</v>
      </c>
      <c r="L56" s="45">
        <v>8.625</v>
      </c>
      <c r="M56" s="45">
        <v>20.75</v>
      </c>
      <c r="N56" s="45">
        <v>7.375</v>
      </c>
      <c r="O56" s="45">
        <v>0.25</v>
      </c>
    </row>
    <row r="57" spans="1:15" x14ac:dyDescent="0.2">
      <c r="A57" s="6" t="s">
        <v>4</v>
      </c>
      <c r="B57" s="4" t="s">
        <v>12</v>
      </c>
      <c r="C57" s="6">
        <v>40</v>
      </c>
      <c r="D57" s="45">
        <v>2.68</v>
      </c>
      <c r="E57" s="45">
        <v>0.32</v>
      </c>
      <c r="F57" s="45">
        <v>16.8</v>
      </c>
      <c r="G57" s="45">
        <v>80.400000000000006</v>
      </c>
      <c r="H57" s="45">
        <v>0.05</v>
      </c>
      <c r="I57" s="45">
        <v>0</v>
      </c>
      <c r="J57" s="45">
        <v>0</v>
      </c>
      <c r="K57" s="45">
        <v>0</v>
      </c>
      <c r="L57" s="45">
        <v>14</v>
      </c>
      <c r="M57" s="45">
        <v>49.87</v>
      </c>
      <c r="N57" s="45">
        <v>10.8</v>
      </c>
      <c r="O57" s="45">
        <v>1.55</v>
      </c>
    </row>
    <row r="58" spans="1:15" x14ac:dyDescent="0.2">
      <c r="A58" s="4"/>
      <c r="B58" s="5" t="s">
        <v>69</v>
      </c>
      <c r="C58" s="5"/>
      <c r="D58" s="52">
        <f>SUM(D40:D57)</f>
        <v>56.5565</v>
      </c>
      <c r="E58" s="52">
        <f t="shared" ref="E58:O58" si="13">SUM(E40:E57)</f>
        <v>54.760599999999997</v>
      </c>
      <c r="F58" s="52">
        <f t="shared" si="13"/>
        <v>235.62020000000004</v>
      </c>
      <c r="G58" s="52">
        <f t="shared" si="13"/>
        <v>1672.3389999999999</v>
      </c>
      <c r="H58" s="52">
        <f t="shared" si="13"/>
        <v>0.86450000000000005</v>
      </c>
      <c r="I58" s="52">
        <f t="shared" si="13"/>
        <v>42.952833333333338</v>
      </c>
      <c r="J58" s="52">
        <f t="shared" si="13"/>
        <v>0.47756666666666669</v>
      </c>
      <c r="K58" s="52">
        <f t="shared" si="13"/>
        <v>7.9729999999999999</v>
      </c>
      <c r="L58" s="52">
        <f t="shared" si="13"/>
        <v>771.77599999999995</v>
      </c>
      <c r="M58" s="52">
        <f t="shared" si="13"/>
        <v>1172.3956999999998</v>
      </c>
      <c r="N58" s="52">
        <f t="shared" si="13"/>
        <v>174.78880000000001</v>
      </c>
      <c r="O58" s="52">
        <f t="shared" si="13"/>
        <v>8.5709999999999997</v>
      </c>
    </row>
  </sheetData>
  <mergeCells count="38">
    <mergeCell ref="L6:O6"/>
    <mergeCell ref="A20:A21"/>
    <mergeCell ref="C20:C21"/>
    <mergeCell ref="D20:D21"/>
    <mergeCell ref="E20:E21"/>
    <mergeCell ref="F20:F21"/>
    <mergeCell ref="A6:A7"/>
    <mergeCell ref="B6:B7"/>
    <mergeCell ref="D6:F6"/>
    <mergeCell ref="H6:K6"/>
    <mergeCell ref="I20:I21"/>
    <mergeCell ref="J20:J21"/>
    <mergeCell ref="O20:O21"/>
    <mergeCell ref="A36:A37"/>
    <mergeCell ref="B36:B37"/>
    <mergeCell ref="D36:F36"/>
    <mergeCell ref="H36:K36"/>
    <mergeCell ref="L36:O36"/>
    <mergeCell ref="K20:K21"/>
    <mergeCell ref="L20:L21"/>
    <mergeCell ref="F50:F51"/>
    <mergeCell ref="G50:G51"/>
    <mergeCell ref="G20:G21"/>
    <mergeCell ref="H20:H21"/>
    <mergeCell ref="A50:A51"/>
    <mergeCell ref="C50:C51"/>
    <mergeCell ref="D50:D51"/>
    <mergeCell ref="E50:E51"/>
    <mergeCell ref="M20:M21"/>
    <mergeCell ref="N20:N21"/>
    <mergeCell ref="H50:H51"/>
    <mergeCell ref="I50:I51"/>
    <mergeCell ref="N50:N51"/>
    <mergeCell ref="O50:O51"/>
    <mergeCell ref="J50:J51"/>
    <mergeCell ref="K50:K51"/>
    <mergeCell ref="L50:L51"/>
    <mergeCell ref="M50:M51"/>
  </mergeCells>
  <phoneticPr fontId="4" type="noConversion"/>
  <pageMargins left="0.75" right="0.28999999999999998" top="0.17" bottom="0.18" header="0.25" footer="0.32"/>
  <pageSetup paperSize="9" scale="76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2"/>
  <sheetViews>
    <sheetView tabSelected="1" workbookViewId="0">
      <selection activeCell="F23" sqref="F23"/>
    </sheetView>
  </sheetViews>
  <sheetFormatPr defaultRowHeight="18.75" x14ac:dyDescent="0.3"/>
  <cols>
    <col min="1" max="1" width="9.140625" style="65"/>
    <col min="2" max="16384" width="9.140625" style="62"/>
  </cols>
  <sheetData>
    <row r="2" spans="1:13" x14ac:dyDescent="0.3">
      <c r="B2" s="118" t="s">
        <v>217</v>
      </c>
      <c r="C2" s="118"/>
      <c r="D2" s="118"/>
      <c r="E2" s="118"/>
      <c r="F2" s="118"/>
      <c r="G2" s="118"/>
      <c r="H2" s="118"/>
      <c r="I2" s="118"/>
      <c r="J2" s="118"/>
      <c r="M2" s="66"/>
    </row>
    <row r="4" spans="1:13" x14ac:dyDescent="0.3">
      <c r="A4" s="65" t="s">
        <v>209</v>
      </c>
      <c r="B4" s="63" t="s">
        <v>207</v>
      </c>
      <c r="C4" s="63"/>
    </row>
    <row r="6" spans="1:13" x14ac:dyDescent="0.3">
      <c r="A6" s="65" t="s">
        <v>210</v>
      </c>
      <c r="B6" s="62" t="s">
        <v>220</v>
      </c>
    </row>
    <row r="8" spans="1:13" x14ac:dyDescent="0.3">
      <c r="A8" s="65" t="s">
        <v>211</v>
      </c>
      <c r="B8" s="62" t="s">
        <v>219</v>
      </c>
    </row>
    <row r="10" spans="1:13" x14ac:dyDescent="0.3">
      <c r="E10" s="62" t="s">
        <v>222</v>
      </c>
    </row>
    <row r="12" spans="1:13" x14ac:dyDescent="0.3">
      <c r="A12" s="65" t="s">
        <v>212</v>
      </c>
      <c r="B12" s="62" t="s">
        <v>208</v>
      </c>
    </row>
    <row r="14" spans="1:13" x14ac:dyDescent="0.3">
      <c r="A14" s="65" t="s">
        <v>213</v>
      </c>
      <c r="B14" s="62" t="s">
        <v>126</v>
      </c>
    </row>
    <row r="16" spans="1:13" x14ac:dyDescent="0.3">
      <c r="A16" s="65" t="s">
        <v>214</v>
      </c>
      <c r="B16" s="64" t="s">
        <v>72</v>
      </c>
    </row>
    <row r="18" spans="1:2" x14ac:dyDescent="0.3">
      <c r="A18" s="65" t="s">
        <v>215</v>
      </c>
      <c r="B18" s="62" t="s">
        <v>88</v>
      </c>
    </row>
    <row r="20" spans="1:2" x14ac:dyDescent="0.3">
      <c r="A20" s="65" t="s">
        <v>216</v>
      </c>
      <c r="B20" s="62" t="s">
        <v>98</v>
      </c>
    </row>
    <row r="22" spans="1:2" x14ac:dyDescent="0.3">
      <c r="A22" s="65" t="s">
        <v>218</v>
      </c>
      <c r="B22" s="62" t="s">
        <v>221</v>
      </c>
    </row>
  </sheetData>
  <mergeCells count="1">
    <mergeCell ref="B2:J2"/>
  </mergeCells>
  <phoneticPr fontId="4" type="noConversion"/>
  <pageMargins left="0.75" right="0.28999999999999998" top="0.62" bottom="0.57999999999999996" header="0.5" footer="0.5"/>
  <pageSetup paperSize="9" scale="84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26" sqref="D26"/>
    </sheetView>
  </sheetViews>
  <sheetFormatPr defaultRowHeight="12.75" x14ac:dyDescent="0.2"/>
  <cols>
    <col min="1" max="1" width="27.140625" customWidth="1"/>
    <col min="2" max="7" width="18.7109375" customWidth="1"/>
  </cols>
  <sheetData>
    <row r="1" spans="1:7" x14ac:dyDescent="0.2">
      <c r="C1" t="s">
        <v>262</v>
      </c>
    </row>
    <row r="2" spans="1:7" ht="13.5" thickBot="1" x14ac:dyDescent="0.25"/>
    <row r="3" spans="1:7" ht="15" x14ac:dyDescent="0.2">
      <c r="A3" s="85"/>
      <c r="B3" s="119" t="s">
        <v>10</v>
      </c>
      <c r="C3" s="120"/>
      <c r="D3" s="119" t="s">
        <v>11</v>
      </c>
      <c r="E3" s="120"/>
      <c r="F3" s="119" t="s">
        <v>258</v>
      </c>
      <c r="G3" s="120"/>
    </row>
    <row r="4" spans="1:7" ht="15.75" thickBot="1" x14ac:dyDescent="0.25">
      <c r="A4" s="86" t="s">
        <v>260</v>
      </c>
      <c r="B4" s="87" t="s">
        <v>5</v>
      </c>
      <c r="C4" s="88" t="s">
        <v>6</v>
      </c>
      <c r="D4" s="87" t="s">
        <v>5</v>
      </c>
      <c r="E4" s="88" t="s">
        <v>6</v>
      </c>
      <c r="F4" s="87" t="s">
        <v>5</v>
      </c>
      <c r="G4" s="88" t="s">
        <v>6</v>
      </c>
    </row>
    <row r="5" spans="1:7" ht="15" x14ac:dyDescent="0.2">
      <c r="A5" s="89" t="s">
        <v>253</v>
      </c>
      <c r="B5" s="90">
        <v>15.54</v>
      </c>
      <c r="C5" s="91">
        <v>18.899999999999999</v>
      </c>
      <c r="D5" s="90">
        <v>33.85</v>
      </c>
      <c r="E5" s="91">
        <v>42.69</v>
      </c>
      <c r="F5" s="90">
        <v>49.39</v>
      </c>
      <c r="G5" s="91">
        <v>61.59</v>
      </c>
    </row>
    <row r="6" spans="1:7" ht="15" x14ac:dyDescent="0.2">
      <c r="A6" s="92" t="s">
        <v>254</v>
      </c>
      <c r="B6" s="93">
        <v>19.3</v>
      </c>
      <c r="C6" s="94">
        <v>21.48</v>
      </c>
      <c r="D6" s="93">
        <v>27.79</v>
      </c>
      <c r="E6" s="94">
        <v>35.15</v>
      </c>
      <c r="F6" s="93">
        <v>47.09</v>
      </c>
      <c r="G6" s="94">
        <v>56.63</v>
      </c>
    </row>
    <row r="7" spans="1:7" ht="15" x14ac:dyDescent="0.2">
      <c r="A7" s="92" t="s">
        <v>255</v>
      </c>
      <c r="B7" s="93">
        <v>22.77</v>
      </c>
      <c r="C7" s="94">
        <v>26.71</v>
      </c>
      <c r="D7" s="93">
        <v>58.25</v>
      </c>
      <c r="E7" s="94">
        <v>72.010000000000005</v>
      </c>
      <c r="F7" s="93">
        <v>81.02</v>
      </c>
      <c r="G7" s="94">
        <v>98.72</v>
      </c>
    </row>
    <row r="8" spans="1:7" ht="15" x14ac:dyDescent="0.2">
      <c r="A8" s="92" t="s">
        <v>9</v>
      </c>
      <c r="B8" s="93">
        <v>16.82</v>
      </c>
      <c r="C8" s="94">
        <v>20.13</v>
      </c>
      <c r="D8" s="93">
        <v>36.409999999999997</v>
      </c>
      <c r="E8" s="94">
        <v>45.97</v>
      </c>
      <c r="F8" s="93">
        <v>53.23</v>
      </c>
      <c r="G8" s="94">
        <v>66.099999999999994</v>
      </c>
    </row>
    <row r="9" spans="1:7" ht="15" x14ac:dyDescent="0.2">
      <c r="A9" s="92" t="s">
        <v>256</v>
      </c>
      <c r="B9" s="93">
        <v>14.07</v>
      </c>
      <c r="C9" s="94">
        <v>15.33</v>
      </c>
      <c r="D9" s="93">
        <v>52.45</v>
      </c>
      <c r="E9" s="94">
        <v>62.29</v>
      </c>
      <c r="F9" s="93">
        <v>66.52</v>
      </c>
      <c r="G9" s="94">
        <v>77.62</v>
      </c>
    </row>
    <row r="10" spans="1:7" ht="15.75" thickBot="1" x14ac:dyDescent="0.25">
      <c r="A10" s="95" t="s">
        <v>257</v>
      </c>
      <c r="B10" s="96">
        <v>35.840000000000003</v>
      </c>
      <c r="C10" s="97">
        <v>40.19</v>
      </c>
      <c r="D10" s="96">
        <v>31.95</v>
      </c>
      <c r="E10" s="97">
        <v>40.35</v>
      </c>
      <c r="F10" s="96">
        <v>67.790000000000006</v>
      </c>
      <c r="G10" s="97">
        <v>80.540000000000006</v>
      </c>
    </row>
    <row r="11" spans="1:7" ht="15.75" thickBot="1" x14ac:dyDescent="0.25">
      <c r="A11" s="98" t="s">
        <v>261</v>
      </c>
      <c r="B11" s="99"/>
      <c r="C11" s="100"/>
      <c r="D11" s="99"/>
      <c r="E11" s="100"/>
      <c r="F11" s="99"/>
      <c r="G11" s="100"/>
    </row>
    <row r="12" spans="1:7" ht="15" x14ac:dyDescent="0.2">
      <c r="A12" s="89" t="s">
        <v>253</v>
      </c>
      <c r="B12" s="90">
        <v>11.56</v>
      </c>
      <c r="C12" s="91">
        <v>14.17</v>
      </c>
      <c r="D12" s="90">
        <v>35.72</v>
      </c>
      <c r="E12" s="91">
        <v>44.98</v>
      </c>
      <c r="F12" s="90">
        <v>47.28</v>
      </c>
      <c r="G12" s="91">
        <v>59.15</v>
      </c>
    </row>
    <row r="13" spans="1:7" ht="15" x14ac:dyDescent="0.2">
      <c r="A13" s="92" t="s">
        <v>254</v>
      </c>
      <c r="B13" s="93">
        <v>19.12</v>
      </c>
      <c r="C13" s="94">
        <v>22.28</v>
      </c>
      <c r="D13" s="93">
        <v>30.74</v>
      </c>
      <c r="E13" s="94">
        <v>37.64</v>
      </c>
      <c r="F13" s="93">
        <v>49.86</v>
      </c>
      <c r="G13" s="94">
        <v>59.92</v>
      </c>
    </row>
    <row r="14" spans="1:7" ht="15" x14ac:dyDescent="0.2">
      <c r="A14" s="92" t="s">
        <v>255</v>
      </c>
      <c r="B14" s="93">
        <v>22.65</v>
      </c>
      <c r="C14" s="94">
        <v>25.39</v>
      </c>
      <c r="D14" s="93">
        <v>60.34</v>
      </c>
      <c r="E14" s="94">
        <v>74.849999999999994</v>
      </c>
      <c r="F14" s="93">
        <v>82.99</v>
      </c>
      <c r="G14" s="94">
        <v>100.24</v>
      </c>
    </row>
    <row r="15" spans="1:7" ht="15" x14ac:dyDescent="0.2">
      <c r="A15" s="92" t="s">
        <v>9</v>
      </c>
      <c r="B15" s="93">
        <v>28.65</v>
      </c>
      <c r="C15" s="94">
        <v>30.66</v>
      </c>
      <c r="D15" s="93">
        <v>38.99</v>
      </c>
      <c r="E15" s="94">
        <v>47.81</v>
      </c>
      <c r="F15" s="93">
        <v>67.64</v>
      </c>
      <c r="G15" s="94">
        <v>78.47</v>
      </c>
    </row>
    <row r="16" spans="1:7" ht="15" x14ac:dyDescent="0.2">
      <c r="A16" s="92" t="s">
        <v>256</v>
      </c>
      <c r="B16" s="93">
        <v>17.72</v>
      </c>
      <c r="C16" s="94">
        <v>21.04</v>
      </c>
      <c r="D16" s="93">
        <v>45.91</v>
      </c>
      <c r="E16" s="94">
        <v>57.54</v>
      </c>
      <c r="F16" s="93">
        <v>63.63</v>
      </c>
      <c r="G16" s="94">
        <v>78.58</v>
      </c>
    </row>
    <row r="17" spans="1:7" ht="15.75" thickBot="1" x14ac:dyDescent="0.25">
      <c r="A17" s="95" t="s">
        <v>257</v>
      </c>
      <c r="B17" s="96">
        <v>41.44</v>
      </c>
      <c r="C17" s="97">
        <v>48.64</v>
      </c>
      <c r="D17" s="96">
        <v>36.5</v>
      </c>
      <c r="E17" s="97">
        <v>45.86</v>
      </c>
      <c r="F17" s="96">
        <v>77.94</v>
      </c>
      <c r="G17" s="97">
        <v>94.5</v>
      </c>
    </row>
    <row r="18" spans="1:7" ht="16.5" thickBot="1" x14ac:dyDescent="0.3">
      <c r="A18" s="98" t="s">
        <v>259</v>
      </c>
      <c r="B18" s="101">
        <v>22.12</v>
      </c>
      <c r="C18" s="102">
        <v>25.41</v>
      </c>
      <c r="D18" s="101">
        <v>40.74</v>
      </c>
      <c r="E18" s="102">
        <v>50.6</v>
      </c>
      <c r="F18" s="101">
        <v>62.87</v>
      </c>
      <c r="G18" s="102">
        <v>76.010000000000005</v>
      </c>
    </row>
    <row r="20" spans="1:7" x14ac:dyDescent="0.2">
      <c r="A20" s="4" t="s">
        <v>263</v>
      </c>
      <c r="B20" s="76">
        <f t="shared" ref="B20:G20" si="0">(B5+B6+B7+B8+B9+B12+B13+B14+B15+B16)/10</f>
        <v>18.82</v>
      </c>
      <c r="C20" s="76">
        <f t="shared" si="0"/>
        <v>21.608999999999998</v>
      </c>
      <c r="D20" s="76">
        <f t="shared" si="0"/>
        <v>42.044999999999995</v>
      </c>
      <c r="E20" s="76">
        <f t="shared" si="0"/>
        <v>52.093000000000004</v>
      </c>
      <c r="F20" s="76">
        <f t="shared" si="0"/>
        <v>60.864999999999995</v>
      </c>
      <c r="G20" s="76">
        <f t="shared" si="0"/>
        <v>73.701999999999998</v>
      </c>
    </row>
  </sheetData>
  <mergeCells count="3">
    <mergeCell ref="B3:C3"/>
    <mergeCell ref="D3:E3"/>
    <mergeCell ref="F3:G3"/>
  </mergeCells>
  <phoneticPr fontId="4" type="noConversion"/>
  <pageMargins left="0.46" right="0.4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0"/>
  <sheetViews>
    <sheetView topLeftCell="A622" workbookViewId="0">
      <selection activeCell="Q638" sqref="Q638"/>
    </sheetView>
  </sheetViews>
  <sheetFormatPr defaultRowHeight="12.75" x14ac:dyDescent="0.2"/>
  <cols>
    <col min="1" max="1" width="17" customWidth="1"/>
    <col min="2" max="2" width="50" customWidth="1"/>
    <col min="3" max="3" width="11.7109375" customWidth="1"/>
    <col min="4" max="4" width="15.140625" style="67" customWidth="1"/>
    <col min="5" max="10" width="9.140625" hidden="1" customWidth="1"/>
    <col min="11" max="11" width="14.7109375" customWidth="1"/>
    <col min="12" max="12" width="12.7109375" customWidth="1"/>
    <col min="13" max="13" width="11.42578125" customWidth="1"/>
    <col min="14" max="14" width="13.42578125" customWidth="1"/>
  </cols>
  <sheetData>
    <row r="1" spans="1:12" x14ac:dyDescent="0.2">
      <c r="A1" s="8" t="s">
        <v>35</v>
      </c>
      <c r="C1" s="1"/>
    </row>
    <row r="2" spans="1:12" x14ac:dyDescent="0.2">
      <c r="A2" s="8" t="s">
        <v>36</v>
      </c>
      <c r="C2" s="1"/>
    </row>
    <row r="3" spans="1:12" x14ac:dyDescent="0.2">
      <c r="A3" s="8" t="s">
        <v>37</v>
      </c>
      <c r="C3" s="1"/>
    </row>
    <row r="4" spans="1:12" x14ac:dyDescent="0.2">
      <c r="A4" s="8" t="s">
        <v>38</v>
      </c>
      <c r="C4" s="1"/>
    </row>
    <row r="5" spans="1:12" x14ac:dyDescent="0.2">
      <c r="A5" s="109" t="s">
        <v>8</v>
      </c>
      <c r="B5" s="109" t="s">
        <v>34</v>
      </c>
      <c r="C5" s="23" t="s">
        <v>39</v>
      </c>
      <c r="D5" s="23" t="s">
        <v>185</v>
      </c>
      <c r="E5" s="8"/>
      <c r="F5" s="8"/>
      <c r="G5" s="8"/>
      <c r="H5" s="8"/>
      <c r="I5" s="8"/>
      <c r="J5" s="8"/>
      <c r="K5" s="56" t="s">
        <v>186</v>
      </c>
      <c r="L5" s="4"/>
    </row>
    <row r="6" spans="1:12" x14ac:dyDescent="0.2">
      <c r="A6" s="110"/>
      <c r="B6" s="110"/>
      <c r="C6" s="24" t="s">
        <v>40</v>
      </c>
      <c r="D6" s="24" t="s">
        <v>184</v>
      </c>
      <c r="E6" s="8"/>
      <c r="F6" s="8"/>
      <c r="G6" s="8"/>
      <c r="H6" s="8"/>
      <c r="I6" s="8"/>
      <c r="J6" s="8"/>
      <c r="K6" s="55" t="s">
        <v>187</v>
      </c>
      <c r="L6" s="4"/>
    </row>
    <row r="7" spans="1:12" x14ac:dyDescent="0.2">
      <c r="A7" s="30">
        <v>1</v>
      </c>
      <c r="B7" s="30">
        <v>2</v>
      </c>
      <c r="C7" s="31">
        <v>3</v>
      </c>
      <c r="D7" s="38">
        <v>4</v>
      </c>
      <c r="E7" s="1"/>
      <c r="F7" s="1"/>
      <c r="G7" s="1"/>
      <c r="H7" s="1"/>
      <c r="I7" s="1"/>
      <c r="J7" s="1"/>
      <c r="K7" s="59">
        <v>5</v>
      </c>
      <c r="L7" s="4"/>
    </row>
    <row r="8" spans="1:12" x14ac:dyDescent="0.2">
      <c r="A8" s="27"/>
      <c r="B8" s="30" t="s">
        <v>59</v>
      </c>
      <c r="C8" s="28"/>
      <c r="D8" s="44"/>
      <c r="E8" s="4"/>
      <c r="F8" s="4"/>
      <c r="G8" s="4"/>
      <c r="H8" s="4"/>
      <c r="I8" s="4"/>
      <c r="J8" s="4"/>
      <c r="K8" s="4"/>
      <c r="L8" s="4"/>
    </row>
    <row r="9" spans="1:12" x14ac:dyDescent="0.2">
      <c r="A9" s="6" t="s">
        <v>223</v>
      </c>
      <c r="B9" s="4" t="s">
        <v>13</v>
      </c>
      <c r="C9" s="6">
        <v>150</v>
      </c>
      <c r="D9" s="44">
        <v>1</v>
      </c>
      <c r="E9" s="4"/>
      <c r="F9" s="4"/>
      <c r="G9" s="4"/>
      <c r="H9" s="4"/>
      <c r="I9" s="4"/>
      <c r="J9" s="4"/>
      <c r="K9" s="58">
        <v>4.0199999999999996</v>
      </c>
      <c r="L9" s="4"/>
    </row>
    <row r="10" spans="1:12" x14ac:dyDescent="0.2">
      <c r="A10" s="6" t="s">
        <v>54</v>
      </c>
      <c r="B10" s="4" t="s">
        <v>14</v>
      </c>
      <c r="C10" s="6">
        <v>20</v>
      </c>
      <c r="D10" s="44">
        <v>3</v>
      </c>
      <c r="E10" s="4"/>
      <c r="F10" s="4"/>
      <c r="G10" s="4"/>
      <c r="H10" s="4"/>
      <c r="I10" s="4"/>
      <c r="J10" s="4"/>
      <c r="K10" s="58">
        <v>0.33</v>
      </c>
      <c r="L10" s="4"/>
    </row>
    <row r="11" spans="1:12" x14ac:dyDescent="0.2">
      <c r="A11" s="6" t="s">
        <v>55</v>
      </c>
      <c r="B11" s="4" t="s">
        <v>56</v>
      </c>
      <c r="C11" s="6">
        <v>10</v>
      </c>
      <c r="D11" s="44">
        <v>4</v>
      </c>
      <c r="E11" s="4"/>
      <c r="F11" s="4"/>
      <c r="G11" s="4"/>
      <c r="H11" s="4"/>
      <c r="I11" s="4"/>
      <c r="J11" s="4"/>
      <c r="K11" s="58">
        <v>2.61</v>
      </c>
      <c r="L11" s="4"/>
    </row>
    <row r="12" spans="1:12" x14ac:dyDescent="0.2">
      <c r="A12" s="6" t="s">
        <v>77</v>
      </c>
      <c r="B12" s="4" t="s">
        <v>78</v>
      </c>
      <c r="C12" s="6">
        <v>20</v>
      </c>
      <c r="D12" s="44">
        <v>5</v>
      </c>
      <c r="E12" s="4"/>
      <c r="F12" s="4"/>
      <c r="G12" s="4"/>
      <c r="H12" s="4"/>
      <c r="I12" s="4"/>
      <c r="J12" s="4"/>
      <c r="K12" s="58">
        <v>5.64</v>
      </c>
      <c r="L12" s="4"/>
    </row>
    <row r="13" spans="1:12" x14ac:dyDescent="0.2">
      <c r="A13" s="6" t="s">
        <v>57</v>
      </c>
      <c r="B13" s="4" t="s">
        <v>65</v>
      </c>
      <c r="C13" s="6" t="s">
        <v>7</v>
      </c>
      <c r="D13" s="44">
        <v>7</v>
      </c>
      <c r="E13" s="4"/>
      <c r="F13" s="4"/>
      <c r="G13" s="4"/>
      <c r="H13" s="4"/>
      <c r="I13" s="4"/>
      <c r="J13" s="4"/>
      <c r="K13" s="58">
        <v>1.1599999999999999</v>
      </c>
      <c r="L13" s="4"/>
    </row>
    <row r="14" spans="1:12" x14ac:dyDescent="0.2">
      <c r="A14" s="6" t="s">
        <v>4</v>
      </c>
      <c r="B14" s="4" t="s">
        <v>33</v>
      </c>
      <c r="C14" s="6">
        <v>30</v>
      </c>
      <c r="D14" s="44">
        <v>8</v>
      </c>
      <c r="E14" s="4"/>
      <c r="F14" s="4"/>
      <c r="G14" s="4"/>
      <c r="H14" s="4"/>
      <c r="I14" s="4"/>
      <c r="J14" s="4"/>
      <c r="K14" s="58">
        <v>0.98</v>
      </c>
      <c r="L14" s="4"/>
    </row>
    <row r="15" spans="1:12" x14ac:dyDescent="0.2">
      <c r="A15" s="6" t="s">
        <v>4</v>
      </c>
      <c r="B15" s="4" t="s">
        <v>12</v>
      </c>
      <c r="C15" s="6">
        <v>20</v>
      </c>
      <c r="D15" s="44">
        <v>11</v>
      </c>
      <c r="E15" s="4"/>
      <c r="F15" s="4"/>
      <c r="G15" s="4"/>
      <c r="H15" s="4"/>
      <c r="I15" s="4"/>
      <c r="J15" s="4"/>
      <c r="K15" s="58">
        <v>0.8</v>
      </c>
      <c r="L15" s="4"/>
    </row>
    <row r="16" spans="1:12" x14ac:dyDescent="0.2">
      <c r="A16" s="6"/>
      <c r="B16" s="32" t="s">
        <v>60</v>
      </c>
      <c r="C16" s="6"/>
      <c r="D16" s="44"/>
      <c r="E16" s="4"/>
      <c r="F16" s="4"/>
      <c r="G16" s="4"/>
      <c r="H16" s="4"/>
      <c r="I16" s="4"/>
      <c r="J16" s="4"/>
      <c r="K16" s="79">
        <f>SUM(K9:K15)</f>
        <v>15.54</v>
      </c>
      <c r="L16" s="4"/>
    </row>
    <row r="17" spans="1:12" x14ac:dyDescent="0.2">
      <c r="A17" s="6" t="s">
        <v>61</v>
      </c>
      <c r="B17" s="7" t="s">
        <v>19</v>
      </c>
      <c r="C17" s="6">
        <v>60</v>
      </c>
      <c r="D17" s="44">
        <v>14</v>
      </c>
      <c r="E17" s="4"/>
      <c r="F17" s="4"/>
      <c r="G17" s="4"/>
      <c r="H17" s="4"/>
      <c r="I17" s="4"/>
      <c r="J17" s="4"/>
      <c r="K17" s="58">
        <v>3</v>
      </c>
      <c r="L17" s="4"/>
    </row>
    <row r="18" spans="1:12" x14ac:dyDescent="0.2">
      <c r="A18" s="6" t="s">
        <v>241</v>
      </c>
      <c r="B18" s="7" t="s">
        <v>240</v>
      </c>
      <c r="C18" s="59">
        <v>60</v>
      </c>
      <c r="D18" s="38">
        <v>16</v>
      </c>
      <c r="E18" s="4"/>
      <c r="F18" s="4"/>
      <c r="G18" s="4"/>
      <c r="H18" s="4"/>
      <c r="I18" s="4"/>
      <c r="J18" s="4"/>
      <c r="K18" s="49">
        <v>4.95</v>
      </c>
      <c r="L18" s="4"/>
    </row>
    <row r="19" spans="1:12" x14ac:dyDescent="0.2">
      <c r="A19" s="115" t="s">
        <v>66</v>
      </c>
      <c r="B19" s="18" t="s">
        <v>62</v>
      </c>
      <c r="C19" s="115" t="s">
        <v>129</v>
      </c>
      <c r="D19" s="115">
        <v>18</v>
      </c>
      <c r="E19" s="4"/>
      <c r="F19" s="4"/>
      <c r="G19" s="4"/>
      <c r="H19" s="4"/>
      <c r="I19" s="4"/>
      <c r="J19" s="4"/>
      <c r="K19" s="107">
        <v>3</v>
      </c>
      <c r="L19" s="4"/>
    </row>
    <row r="20" spans="1:12" x14ac:dyDescent="0.2">
      <c r="A20" s="116"/>
      <c r="B20" s="14" t="s">
        <v>63</v>
      </c>
      <c r="C20" s="116"/>
      <c r="D20" s="116"/>
      <c r="E20" s="4"/>
      <c r="F20" s="4"/>
      <c r="G20" s="4"/>
      <c r="H20" s="4"/>
      <c r="I20" s="4"/>
      <c r="J20" s="4"/>
      <c r="K20" s="108"/>
      <c r="L20" s="4"/>
    </row>
    <row r="21" spans="1:12" x14ac:dyDescent="0.2">
      <c r="A21" s="6" t="s">
        <v>64</v>
      </c>
      <c r="B21" s="7" t="s">
        <v>20</v>
      </c>
      <c r="C21" s="6" t="s">
        <v>21</v>
      </c>
      <c r="D21" s="44">
        <v>20</v>
      </c>
      <c r="E21" s="4"/>
      <c r="F21" s="4"/>
      <c r="G21" s="4"/>
      <c r="H21" s="4"/>
      <c r="I21" s="4"/>
      <c r="J21" s="4"/>
      <c r="K21" s="58">
        <v>20.69</v>
      </c>
      <c r="L21" s="4"/>
    </row>
    <row r="22" spans="1:12" x14ac:dyDescent="0.2">
      <c r="A22" s="6" t="s">
        <v>67</v>
      </c>
      <c r="B22" s="7" t="s">
        <v>68</v>
      </c>
      <c r="C22" s="6">
        <v>200</v>
      </c>
      <c r="D22" s="44">
        <v>22</v>
      </c>
      <c r="E22" s="4"/>
      <c r="F22" s="4"/>
      <c r="G22" s="4"/>
      <c r="H22" s="4"/>
      <c r="I22" s="4"/>
      <c r="J22" s="4"/>
      <c r="K22" s="58">
        <v>2.7</v>
      </c>
      <c r="L22" s="4"/>
    </row>
    <row r="23" spans="1:12" x14ac:dyDescent="0.2">
      <c r="A23" s="6" t="s">
        <v>4</v>
      </c>
      <c r="B23" s="4" t="s">
        <v>33</v>
      </c>
      <c r="C23" s="6">
        <v>40</v>
      </c>
      <c r="D23" s="44">
        <v>9</v>
      </c>
      <c r="E23" s="4"/>
      <c r="F23" s="4"/>
      <c r="G23" s="4"/>
      <c r="H23" s="4"/>
      <c r="I23" s="4"/>
      <c r="J23" s="4"/>
      <c r="K23" s="58">
        <v>1.31</v>
      </c>
      <c r="L23" s="4"/>
    </row>
    <row r="24" spans="1:12" x14ac:dyDescent="0.2">
      <c r="A24" s="6" t="s">
        <v>4</v>
      </c>
      <c r="B24" s="4" t="s">
        <v>12</v>
      </c>
      <c r="C24" s="6">
        <v>30</v>
      </c>
      <c r="D24" s="44">
        <v>12</v>
      </c>
      <c r="E24" s="4"/>
      <c r="F24" s="4"/>
      <c r="G24" s="4"/>
      <c r="H24" s="4"/>
      <c r="I24" s="4"/>
      <c r="J24" s="4"/>
      <c r="K24" s="58">
        <v>1.2</v>
      </c>
      <c r="L24" s="4"/>
    </row>
    <row r="25" spans="1:12" x14ac:dyDescent="0.2">
      <c r="A25" s="4"/>
      <c r="B25" s="6" t="s">
        <v>69</v>
      </c>
      <c r="C25" s="6"/>
      <c r="D25" s="44"/>
      <c r="E25" s="4"/>
      <c r="F25" s="4"/>
      <c r="G25" s="4"/>
      <c r="H25" s="4"/>
      <c r="I25" s="4"/>
      <c r="J25" s="4"/>
      <c r="K25" s="77">
        <f>K17+K19+K21+K22+K23+K24</f>
        <v>31.9</v>
      </c>
      <c r="L25" s="77">
        <f>K18+K19+K21+K22+K23+K24</f>
        <v>33.85</v>
      </c>
    </row>
    <row r="26" spans="1:12" x14ac:dyDescent="0.2">
      <c r="C26" s="1"/>
      <c r="K26" s="78">
        <f>K25+K16</f>
        <v>47.44</v>
      </c>
      <c r="L26" s="78">
        <f>L25+K16</f>
        <v>49.39</v>
      </c>
    </row>
    <row r="27" spans="1:12" x14ac:dyDescent="0.2">
      <c r="A27" s="8" t="s">
        <v>35</v>
      </c>
      <c r="C27" s="1"/>
    </row>
    <row r="28" spans="1:12" x14ac:dyDescent="0.2">
      <c r="A28" s="8" t="s">
        <v>36</v>
      </c>
      <c r="C28" s="1"/>
    </row>
    <row r="29" spans="1:12" x14ac:dyDescent="0.2">
      <c r="A29" s="8" t="s">
        <v>37</v>
      </c>
      <c r="C29" s="1"/>
    </row>
    <row r="30" spans="1:12" x14ac:dyDescent="0.2">
      <c r="A30" s="8" t="s">
        <v>70</v>
      </c>
      <c r="C30" s="1"/>
    </row>
    <row r="31" spans="1:12" x14ac:dyDescent="0.2">
      <c r="A31" s="109" t="s">
        <v>8</v>
      </c>
      <c r="B31" s="109" t="s">
        <v>34</v>
      </c>
      <c r="C31" s="23" t="s">
        <v>39</v>
      </c>
      <c r="D31" s="23" t="s">
        <v>185</v>
      </c>
      <c r="E31" s="8"/>
      <c r="F31" s="8"/>
      <c r="G31" s="8"/>
      <c r="H31" s="8"/>
      <c r="I31" s="8"/>
      <c r="J31" s="8"/>
      <c r="K31" s="56" t="s">
        <v>186</v>
      </c>
      <c r="L31" s="4"/>
    </row>
    <row r="32" spans="1:12" x14ac:dyDescent="0.2">
      <c r="A32" s="110"/>
      <c r="B32" s="110"/>
      <c r="C32" s="24" t="s">
        <v>40</v>
      </c>
      <c r="D32" s="60" t="s">
        <v>184</v>
      </c>
      <c r="E32" s="8"/>
      <c r="F32" s="8"/>
      <c r="G32" s="8"/>
      <c r="H32" s="8"/>
      <c r="I32" s="8"/>
      <c r="J32" s="8"/>
      <c r="K32" s="61" t="s">
        <v>187</v>
      </c>
      <c r="L32" s="4"/>
    </row>
    <row r="33" spans="1:12" x14ac:dyDescent="0.2">
      <c r="A33" s="30">
        <v>1</v>
      </c>
      <c r="B33" s="30">
        <v>2</v>
      </c>
      <c r="C33" s="31">
        <v>3</v>
      </c>
      <c r="D33" s="44">
        <v>4</v>
      </c>
      <c r="E33" s="6"/>
      <c r="F33" s="6"/>
      <c r="G33" s="6"/>
      <c r="H33" s="6"/>
      <c r="I33" s="6"/>
      <c r="J33" s="6"/>
      <c r="K33" s="6">
        <v>5</v>
      </c>
      <c r="L33" s="4"/>
    </row>
    <row r="34" spans="1:12" x14ac:dyDescent="0.2">
      <c r="A34" s="27"/>
      <c r="B34" s="30" t="s">
        <v>59</v>
      </c>
      <c r="C34" s="28"/>
      <c r="D34" s="4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6" t="s">
        <v>223</v>
      </c>
      <c r="B35" s="4" t="s">
        <v>13</v>
      </c>
      <c r="C35" s="6">
        <v>200</v>
      </c>
      <c r="D35" s="44">
        <v>2</v>
      </c>
      <c r="E35" s="4"/>
      <c r="F35" s="4"/>
      <c r="G35" s="4"/>
      <c r="H35" s="4"/>
      <c r="I35" s="4"/>
      <c r="J35" s="4"/>
      <c r="K35" s="45">
        <v>5.37</v>
      </c>
      <c r="L35" s="45"/>
    </row>
    <row r="36" spans="1:12" x14ac:dyDescent="0.2">
      <c r="A36" s="6" t="s">
        <v>54</v>
      </c>
      <c r="B36" s="4" t="s">
        <v>14</v>
      </c>
      <c r="C36" s="6">
        <v>20</v>
      </c>
      <c r="D36" s="44">
        <v>3</v>
      </c>
      <c r="E36" s="4"/>
      <c r="F36" s="4"/>
      <c r="G36" s="4"/>
      <c r="H36" s="4"/>
      <c r="I36" s="4"/>
      <c r="J36" s="4"/>
      <c r="K36" s="45">
        <v>0.33</v>
      </c>
      <c r="L36" s="45"/>
    </row>
    <row r="37" spans="1:12" x14ac:dyDescent="0.2">
      <c r="A37" s="6" t="s">
        <v>55</v>
      </c>
      <c r="B37" s="4" t="s">
        <v>56</v>
      </c>
      <c r="C37" s="6">
        <v>10</v>
      </c>
      <c r="D37" s="44">
        <v>4</v>
      </c>
      <c r="E37" s="4"/>
      <c r="F37" s="4"/>
      <c r="G37" s="4"/>
      <c r="H37" s="4"/>
      <c r="I37" s="4"/>
      <c r="J37" s="4"/>
      <c r="K37" s="45">
        <v>2.61</v>
      </c>
      <c r="L37" s="45"/>
    </row>
    <row r="38" spans="1:12" x14ac:dyDescent="0.2">
      <c r="A38" s="6" t="s">
        <v>77</v>
      </c>
      <c r="B38" s="4" t="s">
        <v>78</v>
      </c>
      <c r="C38" s="6">
        <v>25</v>
      </c>
      <c r="D38" s="44">
        <v>6</v>
      </c>
      <c r="E38" s="4"/>
      <c r="F38" s="4"/>
      <c r="G38" s="4"/>
      <c r="H38" s="4"/>
      <c r="I38" s="4"/>
      <c r="J38" s="4"/>
      <c r="K38" s="45">
        <v>6.92</v>
      </c>
      <c r="L38" s="45"/>
    </row>
    <row r="39" spans="1:12" x14ac:dyDescent="0.2">
      <c r="A39" s="6" t="s">
        <v>57</v>
      </c>
      <c r="B39" s="4" t="s">
        <v>65</v>
      </c>
      <c r="C39" s="6" t="s">
        <v>7</v>
      </c>
      <c r="D39" s="44">
        <v>7</v>
      </c>
      <c r="E39" s="4"/>
      <c r="F39" s="4"/>
      <c r="G39" s="4"/>
      <c r="H39" s="4"/>
      <c r="I39" s="4"/>
      <c r="J39" s="4"/>
      <c r="K39" s="45">
        <v>1.1599999999999999</v>
      </c>
      <c r="L39" s="45"/>
    </row>
    <row r="40" spans="1:12" x14ac:dyDescent="0.2">
      <c r="A40" s="6" t="s">
        <v>4</v>
      </c>
      <c r="B40" s="4" t="s">
        <v>33</v>
      </c>
      <c r="C40" s="6">
        <v>40</v>
      </c>
      <c r="D40" s="44">
        <v>9</v>
      </c>
      <c r="E40" s="4"/>
      <c r="F40" s="4"/>
      <c r="G40" s="4"/>
      <c r="H40" s="4"/>
      <c r="I40" s="4"/>
      <c r="J40" s="4"/>
      <c r="K40" s="45">
        <v>1.31</v>
      </c>
      <c r="L40" s="45"/>
    </row>
    <row r="41" spans="1:12" x14ac:dyDescent="0.2">
      <c r="A41" s="6" t="s">
        <v>4</v>
      </c>
      <c r="B41" s="4" t="s">
        <v>12</v>
      </c>
      <c r="C41" s="6">
        <v>30</v>
      </c>
      <c r="D41" s="44">
        <v>12</v>
      </c>
      <c r="E41" s="4"/>
      <c r="F41" s="4"/>
      <c r="G41" s="4"/>
      <c r="H41" s="4"/>
      <c r="I41" s="4"/>
      <c r="J41" s="4"/>
      <c r="K41" s="45">
        <v>1.2</v>
      </c>
      <c r="L41" s="45"/>
    </row>
    <row r="42" spans="1:12" x14ac:dyDescent="0.2">
      <c r="A42" s="6"/>
      <c r="B42" s="32" t="s">
        <v>60</v>
      </c>
      <c r="C42" s="6"/>
      <c r="D42" s="44"/>
      <c r="E42" s="4"/>
      <c r="F42" s="4"/>
      <c r="G42" s="4"/>
      <c r="H42" s="4"/>
      <c r="I42" s="4"/>
      <c r="J42" s="4"/>
      <c r="K42" s="77">
        <f>SUM(K35:K41)</f>
        <v>18.899999999999999</v>
      </c>
      <c r="L42" s="45"/>
    </row>
    <row r="43" spans="1:12" x14ac:dyDescent="0.2">
      <c r="A43" s="6" t="s">
        <v>61</v>
      </c>
      <c r="B43" s="7" t="s">
        <v>19</v>
      </c>
      <c r="C43" s="6">
        <v>100</v>
      </c>
      <c r="D43" s="44">
        <v>15</v>
      </c>
      <c r="E43" s="4"/>
      <c r="F43" s="4"/>
      <c r="G43" s="4"/>
      <c r="H43" s="4"/>
      <c r="I43" s="4"/>
      <c r="J43" s="4"/>
      <c r="K43" s="45">
        <v>5</v>
      </c>
      <c r="L43" s="45"/>
    </row>
    <row r="44" spans="1:12" x14ac:dyDescent="0.2">
      <c r="A44" s="6" t="s">
        <v>241</v>
      </c>
      <c r="B44" s="7" t="s">
        <v>240</v>
      </c>
      <c r="C44" s="59">
        <v>100</v>
      </c>
      <c r="D44" s="38">
        <v>17</v>
      </c>
      <c r="E44" s="4"/>
      <c r="F44" s="4"/>
      <c r="G44" s="4"/>
      <c r="H44" s="4"/>
      <c r="I44" s="4"/>
      <c r="J44" s="4"/>
      <c r="K44" s="75">
        <v>8.25</v>
      </c>
      <c r="L44" s="45"/>
    </row>
    <row r="45" spans="1:12" x14ac:dyDescent="0.2">
      <c r="A45" s="115" t="s">
        <v>66</v>
      </c>
      <c r="B45" s="18" t="s">
        <v>62</v>
      </c>
      <c r="C45" s="115" t="s">
        <v>71</v>
      </c>
      <c r="D45" s="115">
        <v>19</v>
      </c>
      <c r="E45" s="4"/>
      <c r="F45" s="4"/>
      <c r="G45" s="4"/>
      <c r="H45" s="4"/>
      <c r="I45" s="4"/>
      <c r="J45" s="4"/>
      <c r="K45" s="107">
        <v>3.54</v>
      </c>
      <c r="L45" s="45"/>
    </row>
    <row r="46" spans="1:12" x14ac:dyDescent="0.2">
      <c r="A46" s="116"/>
      <c r="B46" s="14" t="s">
        <v>63</v>
      </c>
      <c r="C46" s="116"/>
      <c r="D46" s="116"/>
      <c r="E46" s="4"/>
      <c r="F46" s="4"/>
      <c r="G46" s="4"/>
      <c r="H46" s="4"/>
      <c r="I46" s="4"/>
      <c r="J46" s="4"/>
      <c r="K46" s="108"/>
      <c r="L46" s="45"/>
    </row>
    <row r="47" spans="1:12" x14ac:dyDescent="0.2">
      <c r="A47" s="6" t="s">
        <v>64</v>
      </c>
      <c r="B47" s="7" t="s">
        <v>20</v>
      </c>
      <c r="C47" s="6" t="s">
        <v>22</v>
      </c>
      <c r="D47" s="44">
        <v>21</v>
      </c>
      <c r="E47" s="4"/>
      <c r="F47" s="4"/>
      <c r="G47" s="4"/>
      <c r="H47" s="4"/>
      <c r="I47" s="4"/>
      <c r="J47" s="4"/>
      <c r="K47" s="45">
        <v>24.96</v>
      </c>
      <c r="L47" s="45"/>
    </row>
    <row r="48" spans="1:12" x14ac:dyDescent="0.2">
      <c r="A48" s="6" t="s">
        <v>67</v>
      </c>
      <c r="B48" s="7" t="s">
        <v>68</v>
      </c>
      <c r="C48" s="6">
        <v>200</v>
      </c>
      <c r="D48" s="44">
        <v>22</v>
      </c>
      <c r="E48" s="4"/>
      <c r="F48" s="4"/>
      <c r="G48" s="4"/>
      <c r="H48" s="4"/>
      <c r="I48" s="4"/>
      <c r="J48" s="4"/>
      <c r="K48" s="45">
        <v>2.7</v>
      </c>
      <c r="L48" s="45"/>
    </row>
    <row r="49" spans="1:12" x14ac:dyDescent="0.2">
      <c r="A49" s="6" t="s">
        <v>4</v>
      </c>
      <c r="B49" s="4" t="s">
        <v>33</v>
      </c>
      <c r="C49" s="6">
        <v>50</v>
      </c>
      <c r="D49" s="44">
        <v>10</v>
      </c>
      <c r="E49" s="4"/>
      <c r="F49" s="4"/>
      <c r="G49" s="4"/>
      <c r="H49" s="4"/>
      <c r="I49" s="4"/>
      <c r="J49" s="4"/>
      <c r="K49" s="45">
        <v>1.64</v>
      </c>
      <c r="L49" s="45"/>
    </row>
    <row r="50" spans="1:12" x14ac:dyDescent="0.2">
      <c r="A50" s="6" t="s">
        <v>4</v>
      </c>
      <c r="B50" s="4" t="s">
        <v>12</v>
      </c>
      <c r="C50" s="6">
        <v>40</v>
      </c>
      <c r="D50" s="44">
        <v>13</v>
      </c>
      <c r="E50" s="4"/>
      <c r="F50" s="4"/>
      <c r="G50" s="4"/>
      <c r="H50" s="4"/>
      <c r="I50" s="4"/>
      <c r="J50" s="4"/>
      <c r="K50" s="45">
        <v>1.6</v>
      </c>
      <c r="L50" s="45"/>
    </row>
    <row r="51" spans="1:12" x14ac:dyDescent="0.2">
      <c r="A51" s="4"/>
      <c r="B51" s="6" t="s">
        <v>69</v>
      </c>
      <c r="C51" s="6"/>
      <c r="D51" s="44"/>
      <c r="E51" s="4"/>
      <c r="F51" s="4"/>
      <c r="G51" s="4"/>
      <c r="H51" s="4"/>
      <c r="I51" s="4"/>
      <c r="J51" s="4"/>
      <c r="K51" s="77">
        <f>K43+K45+K47+K48+K49+K50</f>
        <v>39.440000000000005</v>
      </c>
      <c r="L51" s="77">
        <f>K44+K45+K47+K48+K49+K50</f>
        <v>42.690000000000005</v>
      </c>
    </row>
    <row r="52" spans="1:12" x14ac:dyDescent="0.2">
      <c r="A52" s="16"/>
      <c r="B52" s="17"/>
      <c r="C52" s="17"/>
      <c r="D52" s="68"/>
      <c r="E52" s="16"/>
      <c r="F52" s="16"/>
      <c r="G52" s="16"/>
      <c r="H52" s="16"/>
      <c r="I52" s="16"/>
      <c r="J52" s="16"/>
      <c r="K52" s="80">
        <f>K51+K42</f>
        <v>58.34</v>
      </c>
      <c r="L52" s="78">
        <f>L51+K42</f>
        <v>61.59</v>
      </c>
    </row>
    <row r="53" spans="1:12" x14ac:dyDescent="0.2">
      <c r="A53" s="8" t="s">
        <v>73</v>
      </c>
      <c r="C53" s="1"/>
    </row>
    <row r="54" spans="1:12" x14ac:dyDescent="0.2">
      <c r="A54" s="8" t="s">
        <v>36</v>
      </c>
      <c r="C54" s="1"/>
    </row>
    <row r="55" spans="1:12" x14ac:dyDescent="0.2">
      <c r="A55" s="8" t="s">
        <v>37</v>
      </c>
      <c r="C55" s="1"/>
    </row>
    <row r="56" spans="1:12" x14ac:dyDescent="0.2">
      <c r="A56" s="8" t="s">
        <v>38</v>
      </c>
      <c r="C56" s="1"/>
    </row>
    <row r="57" spans="1:12" x14ac:dyDescent="0.2">
      <c r="C57" s="1"/>
    </row>
    <row r="58" spans="1:12" x14ac:dyDescent="0.2">
      <c r="A58" s="109" t="s">
        <v>8</v>
      </c>
      <c r="B58" s="109" t="s">
        <v>34</v>
      </c>
      <c r="C58" s="23" t="s">
        <v>39</v>
      </c>
      <c r="D58" s="23" t="s">
        <v>185</v>
      </c>
      <c r="E58" s="8"/>
      <c r="F58" s="8"/>
      <c r="G58" s="8"/>
      <c r="H58" s="8"/>
      <c r="I58" s="8"/>
      <c r="J58" s="8"/>
      <c r="K58" s="56" t="s">
        <v>186</v>
      </c>
      <c r="L58" s="4"/>
    </row>
    <row r="59" spans="1:12" x14ac:dyDescent="0.2">
      <c r="A59" s="110"/>
      <c r="B59" s="110"/>
      <c r="C59" s="24" t="s">
        <v>40</v>
      </c>
      <c r="D59" s="60" t="s">
        <v>184</v>
      </c>
      <c r="E59" s="8"/>
      <c r="F59" s="8"/>
      <c r="G59" s="8"/>
      <c r="H59" s="8"/>
      <c r="I59" s="8"/>
      <c r="J59" s="8"/>
      <c r="K59" s="61" t="s">
        <v>187</v>
      </c>
      <c r="L59" s="4"/>
    </row>
    <row r="60" spans="1:12" x14ac:dyDescent="0.2">
      <c r="A60" s="30">
        <v>1</v>
      </c>
      <c r="B60" s="30">
        <v>2</v>
      </c>
      <c r="C60" s="31">
        <v>3</v>
      </c>
      <c r="D60" s="44">
        <v>4</v>
      </c>
      <c r="E60" s="6"/>
      <c r="F60" s="6"/>
      <c r="G60" s="6"/>
      <c r="H60" s="6"/>
      <c r="I60" s="6"/>
      <c r="J60" s="6"/>
      <c r="K60" s="6">
        <v>5</v>
      </c>
      <c r="L60" s="4"/>
    </row>
    <row r="61" spans="1:12" x14ac:dyDescent="0.2">
      <c r="A61" s="27"/>
      <c r="B61" s="30" t="s">
        <v>59</v>
      </c>
      <c r="C61" s="28"/>
      <c r="D61" s="44"/>
      <c r="E61" s="4"/>
      <c r="F61" s="4"/>
      <c r="G61" s="4"/>
      <c r="H61" s="4"/>
      <c r="I61" s="4"/>
      <c r="J61" s="4"/>
      <c r="K61" s="4"/>
      <c r="L61" s="4"/>
    </row>
    <row r="62" spans="1:12" x14ac:dyDescent="0.2">
      <c r="A62" s="6" t="s">
        <v>74</v>
      </c>
      <c r="B62" s="4" t="s">
        <v>75</v>
      </c>
      <c r="C62" s="6">
        <v>150</v>
      </c>
      <c r="D62" s="44">
        <v>23</v>
      </c>
      <c r="E62" s="4"/>
      <c r="F62" s="4"/>
      <c r="G62" s="4"/>
      <c r="H62" s="4"/>
      <c r="I62" s="4"/>
      <c r="J62" s="4"/>
      <c r="K62" s="45">
        <v>6.9</v>
      </c>
      <c r="L62" s="45">
        <v>5.65</v>
      </c>
    </row>
    <row r="63" spans="1:12" x14ac:dyDescent="0.2">
      <c r="A63" s="6" t="s">
        <v>76</v>
      </c>
      <c r="B63" s="4" t="s">
        <v>56</v>
      </c>
      <c r="C63" s="6">
        <v>10</v>
      </c>
      <c r="D63" s="44">
        <v>4</v>
      </c>
      <c r="E63" s="4"/>
      <c r="F63" s="4"/>
      <c r="G63" s="4"/>
      <c r="H63" s="4"/>
      <c r="I63" s="4"/>
      <c r="J63" s="4"/>
      <c r="K63" s="45">
        <v>2.61</v>
      </c>
      <c r="L63" s="45"/>
    </row>
    <row r="64" spans="1:12" x14ac:dyDescent="0.2">
      <c r="A64" s="6" t="s">
        <v>79</v>
      </c>
      <c r="B64" s="4" t="s">
        <v>225</v>
      </c>
      <c r="C64" s="6">
        <v>40</v>
      </c>
      <c r="D64" s="44">
        <v>27</v>
      </c>
      <c r="E64" s="4"/>
      <c r="F64" s="4"/>
      <c r="G64" s="4"/>
      <c r="H64" s="4"/>
      <c r="I64" s="4"/>
      <c r="J64" s="4"/>
      <c r="K64" s="45">
        <v>4.74</v>
      </c>
      <c r="L64" s="45"/>
    </row>
    <row r="65" spans="1:12" x14ac:dyDescent="0.2">
      <c r="A65" s="6" t="s">
        <v>224</v>
      </c>
      <c r="B65" s="4" t="s">
        <v>16</v>
      </c>
      <c r="C65" s="6">
        <v>200</v>
      </c>
      <c r="D65" s="44">
        <v>28</v>
      </c>
      <c r="E65" s="4"/>
      <c r="F65" s="4"/>
      <c r="G65" s="4"/>
      <c r="H65" s="4"/>
      <c r="I65" s="4"/>
      <c r="J65" s="4"/>
      <c r="K65" s="45">
        <v>2.88</v>
      </c>
      <c r="L65" s="45"/>
    </row>
    <row r="66" spans="1:12" x14ac:dyDescent="0.2">
      <c r="A66" s="6" t="s">
        <v>4</v>
      </c>
      <c r="B66" s="4" t="s">
        <v>132</v>
      </c>
      <c r="C66" s="6">
        <v>30</v>
      </c>
      <c r="D66" s="44">
        <v>29</v>
      </c>
      <c r="E66" s="4"/>
      <c r="F66" s="4"/>
      <c r="G66" s="4"/>
      <c r="H66" s="4"/>
      <c r="I66" s="4"/>
      <c r="J66" s="4"/>
      <c r="K66" s="45">
        <v>1.37</v>
      </c>
      <c r="L66" s="45"/>
    </row>
    <row r="67" spans="1:12" x14ac:dyDescent="0.2">
      <c r="A67" s="6" t="s">
        <v>4</v>
      </c>
      <c r="B67" s="4" t="s">
        <v>12</v>
      </c>
      <c r="C67" s="6">
        <v>20</v>
      </c>
      <c r="D67" s="44">
        <v>11</v>
      </c>
      <c r="E67" s="4"/>
      <c r="F67" s="4"/>
      <c r="G67" s="4"/>
      <c r="H67" s="4"/>
      <c r="I67" s="4"/>
      <c r="J67" s="4"/>
      <c r="K67" s="45">
        <v>0.8</v>
      </c>
      <c r="L67" s="45"/>
    </row>
    <row r="68" spans="1:12" x14ac:dyDescent="0.2">
      <c r="A68" s="6"/>
      <c r="B68" s="32" t="s">
        <v>60</v>
      </c>
      <c r="C68" s="6"/>
      <c r="D68" s="44"/>
      <c r="E68" s="4"/>
      <c r="F68" s="4"/>
      <c r="G68" s="4"/>
      <c r="H68" s="4"/>
      <c r="I68" s="4"/>
      <c r="J68" s="4"/>
      <c r="K68" s="77">
        <f>SUM(K62:K67)</f>
        <v>19.3</v>
      </c>
      <c r="L68" s="45"/>
    </row>
    <row r="69" spans="1:12" x14ac:dyDescent="0.2">
      <c r="A69" s="6" t="s">
        <v>80</v>
      </c>
      <c r="B69" s="35" t="s">
        <v>24</v>
      </c>
      <c r="C69" s="6">
        <v>60</v>
      </c>
      <c r="D69" s="44">
        <v>32</v>
      </c>
      <c r="E69" s="4"/>
      <c r="F69" s="4"/>
      <c r="G69" s="4"/>
      <c r="H69" s="4"/>
      <c r="I69" s="4"/>
      <c r="J69" s="4"/>
      <c r="K69" s="45">
        <v>3.37</v>
      </c>
      <c r="L69" s="45"/>
    </row>
    <row r="70" spans="1:12" x14ac:dyDescent="0.2">
      <c r="A70" s="115" t="s">
        <v>81</v>
      </c>
      <c r="B70" s="18" t="s">
        <v>89</v>
      </c>
      <c r="C70" s="115">
        <v>200</v>
      </c>
      <c r="D70" s="115">
        <v>34</v>
      </c>
      <c r="E70" s="4"/>
      <c r="F70" s="4"/>
      <c r="G70" s="4"/>
      <c r="H70" s="4"/>
      <c r="I70" s="4"/>
      <c r="J70" s="4"/>
      <c r="K70" s="107">
        <v>2.08</v>
      </c>
      <c r="L70" s="45"/>
    </row>
    <row r="71" spans="1:12" x14ac:dyDescent="0.2">
      <c r="A71" s="116"/>
      <c r="B71" s="14" t="s">
        <v>90</v>
      </c>
      <c r="C71" s="116"/>
      <c r="D71" s="116"/>
      <c r="E71" s="4"/>
      <c r="F71" s="4"/>
      <c r="G71" s="4"/>
      <c r="H71" s="4"/>
      <c r="I71" s="4"/>
      <c r="J71" s="4"/>
      <c r="K71" s="108"/>
      <c r="L71" s="45"/>
    </row>
    <row r="72" spans="1:12" x14ac:dyDescent="0.2">
      <c r="A72" s="6" t="s">
        <v>82</v>
      </c>
      <c r="B72" s="7" t="s">
        <v>226</v>
      </c>
      <c r="C72" s="6">
        <v>150</v>
      </c>
      <c r="D72" s="44">
        <v>36</v>
      </c>
      <c r="E72" s="4"/>
      <c r="F72" s="4"/>
      <c r="G72" s="4"/>
      <c r="H72" s="4"/>
      <c r="I72" s="4"/>
      <c r="J72" s="4"/>
      <c r="K72" s="45">
        <v>5.4</v>
      </c>
      <c r="L72" s="45"/>
    </row>
    <row r="73" spans="1:12" x14ac:dyDescent="0.2">
      <c r="A73" s="6" t="s">
        <v>156</v>
      </c>
      <c r="B73" s="7" t="s">
        <v>30</v>
      </c>
      <c r="C73" s="6">
        <v>80</v>
      </c>
      <c r="D73" s="44">
        <v>38</v>
      </c>
      <c r="E73" s="4"/>
      <c r="F73" s="4"/>
      <c r="G73" s="4"/>
      <c r="H73" s="4"/>
      <c r="I73" s="4"/>
      <c r="J73" s="4"/>
      <c r="K73" s="45">
        <v>10.92</v>
      </c>
      <c r="L73" s="45"/>
    </row>
    <row r="74" spans="1:12" x14ac:dyDescent="0.2">
      <c r="A74" s="6" t="s">
        <v>157</v>
      </c>
      <c r="B74" s="7" t="s">
        <v>119</v>
      </c>
      <c r="C74" s="6">
        <v>30</v>
      </c>
      <c r="D74" s="44">
        <v>41</v>
      </c>
      <c r="E74" s="4"/>
      <c r="F74" s="4"/>
      <c r="G74" s="4"/>
      <c r="H74" s="4"/>
      <c r="I74" s="4"/>
      <c r="J74" s="4"/>
      <c r="K74" s="45">
        <v>1.02</v>
      </c>
      <c r="L74" s="45"/>
    </row>
    <row r="75" spans="1:12" x14ac:dyDescent="0.2">
      <c r="A75" s="6" t="s">
        <v>87</v>
      </c>
      <c r="B75" s="7" t="s">
        <v>86</v>
      </c>
      <c r="C75" s="6">
        <v>200</v>
      </c>
      <c r="D75" s="44">
        <v>42</v>
      </c>
      <c r="E75" s="4"/>
      <c r="F75" s="4"/>
      <c r="G75" s="4"/>
      <c r="H75" s="4"/>
      <c r="I75" s="4"/>
      <c r="J75" s="4"/>
      <c r="K75" s="45">
        <v>3.59</v>
      </c>
      <c r="L75" s="45"/>
    </row>
    <row r="76" spans="1:12" x14ac:dyDescent="0.2">
      <c r="A76" s="6" t="s">
        <v>242</v>
      </c>
      <c r="B76" s="7" t="s">
        <v>243</v>
      </c>
      <c r="C76" s="6">
        <v>200</v>
      </c>
      <c r="D76" s="44">
        <v>43</v>
      </c>
      <c r="E76" s="4"/>
      <c r="F76" s="4"/>
      <c r="G76" s="4"/>
      <c r="H76" s="4"/>
      <c r="I76" s="4"/>
      <c r="J76" s="4"/>
      <c r="K76" s="45">
        <v>1.97</v>
      </c>
      <c r="L76" s="45"/>
    </row>
    <row r="77" spans="1:12" x14ac:dyDescent="0.2">
      <c r="A77" s="6" t="s">
        <v>4</v>
      </c>
      <c r="B77" s="4" t="s">
        <v>132</v>
      </c>
      <c r="C77" s="6">
        <v>40</v>
      </c>
      <c r="D77" s="44">
        <v>30</v>
      </c>
      <c r="E77" s="4"/>
      <c r="F77" s="4"/>
      <c r="G77" s="4"/>
      <c r="H77" s="4"/>
      <c r="I77" s="4"/>
      <c r="J77" s="4"/>
      <c r="K77" s="45">
        <v>1.83</v>
      </c>
      <c r="L77" s="45"/>
    </row>
    <row r="78" spans="1:12" x14ac:dyDescent="0.2">
      <c r="A78" s="6" t="s">
        <v>4</v>
      </c>
      <c r="B78" s="4" t="s">
        <v>12</v>
      </c>
      <c r="C78" s="6">
        <v>30</v>
      </c>
      <c r="D78" s="44">
        <v>12</v>
      </c>
      <c r="E78" s="4"/>
      <c r="F78" s="4"/>
      <c r="G78" s="4"/>
      <c r="H78" s="4"/>
      <c r="I78" s="4"/>
      <c r="J78" s="4"/>
      <c r="K78" s="45">
        <v>1.2</v>
      </c>
      <c r="L78" s="45"/>
    </row>
    <row r="79" spans="1:12" x14ac:dyDescent="0.2">
      <c r="A79" s="4"/>
      <c r="B79" s="6" t="s">
        <v>69</v>
      </c>
      <c r="C79" s="6"/>
      <c r="D79" s="44"/>
      <c r="E79" s="4"/>
      <c r="F79" s="4"/>
      <c r="G79" s="4"/>
      <c r="H79" s="4"/>
      <c r="I79" s="4"/>
      <c r="J79" s="4"/>
      <c r="K79" s="77">
        <f>K69+K70+K72+K73+K74+K75+K77+K78</f>
        <v>29.41</v>
      </c>
      <c r="L79" s="77">
        <f>K69+K70+K72+K73+K74+K76+K77+K78</f>
        <v>27.790000000000003</v>
      </c>
    </row>
    <row r="80" spans="1:12" x14ac:dyDescent="0.2">
      <c r="C80" s="1"/>
      <c r="K80" s="78">
        <f>K68+K79</f>
        <v>48.71</v>
      </c>
      <c r="L80" s="78">
        <f>K68+L79</f>
        <v>47.09</v>
      </c>
    </row>
    <row r="81" spans="1:12" x14ac:dyDescent="0.2">
      <c r="C81" s="1"/>
    </row>
    <row r="82" spans="1:12" x14ac:dyDescent="0.2">
      <c r="A82" s="8" t="s">
        <v>73</v>
      </c>
      <c r="C82" s="1"/>
    </row>
    <row r="83" spans="1:12" x14ac:dyDescent="0.2">
      <c r="A83" s="8" t="s">
        <v>36</v>
      </c>
      <c r="C83" s="1"/>
    </row>
    <row r="84" spans="1:12" x14ac:dyDescent="0.2">
      <c r="A84" s="8" t="s">
        <v>37</v>
      </c>
      <c r="C84" s="1"/>
    </row>
    <row r="85" spans="1:12" x14ac:dyDescent="0.2">
      <c r="A85" s="8" t="s">
        <v>70</v>
      </c>
      <c r="C85" s="1"/>
    </row>
    <row r="86" spans="1:12" x14ac:dyDescent="0.2">
      <c r="A86" s="109" t="s">
        <v>8</v>
      </c>
      <c r="B86" s="109" t="s">
        <v>34</v>
      </c>
      <c r="C86" s="23" t="s">
        <v>39</v>
      </c>
      <c r="D86" s="23" t="s">
        <v>185</v>
      </c>
      <c r="E86" s="8"/>
      <c r="F86" s="8"/>
      <c r="G86" s="8"/>
      <c r="H86" s="8"/>
      <c r="I86" s="8"/>
      <c r="J86" s="8"/>
      <c r="K86" s="56" t="s">
        <v>186</v>
      </c>
      <c r="L86" s="4"/>
    </row>
    <row r="87" spans="1:12" x14ac:dyDescent="0.2">
      <c r="A87" s="110"/>
      <c r="B87" s="110"/>
      <c r="C87" s="24" t="s">
        <v>40</v>
      </c>
      <c r="D87" s="60" t="s">
        <v>184</v>
      </c>
      <c r="E87" s="8"/>
      <c r="F87" s="8"/>
      <c r="G87" s="8"/>
      <c r="H87" s="8"/>
      <c r="I87" s="8"/>
      <c r="J87" s="8"/>
      <c r="K87" s="61" t="s">
        <v>187</v>
      </c>
      <c r="L87" s="4"/>
    </row>
    <row r="88" spans="1:12" x14ac:dyDescent="0.2">
      <c r="A88" s="30">
        <v>1</v>
      </c>
      <c r="B88" s="30">
        <v>2</v>
      </c>
      <c r="C88" s="31">
        <v>3</v>
      </c>
      <c r="D88" s="44">
        <v>4</v>
      </c>
      <c r="E88" s="6"/>
      <c r="F88" s="6"/>
      <c r="G88" s="6"/>
      <c r="H88" s="6"/>
      <c r="I88" s="6"/>
      <c r="J88" s="6"/>
      <c r="K88" s="6">
        <v>5</v>
      </c>
      <c r="L88" s="4"/>
    </row>
    <row r="89" spans="1:12" x14ac:dyDescent="0.2">
      <c r="A89" s="27"/>
      <c r="B89" s="30" t="s">
        <v>59</v>
      </c>
      <c r="C89" s="28"/>
      <c r="D89" s="44"/>
      <c r="E89" s="4"/>
      <c r="F89" s="4"/>
      <c r="G89" s="4"/>
      <c r="H89" s="4"/>
      <c r="I89" s="4"/>
      <c r="J89" s="4"/>
      <c r="K89" s="4"/>
      <c r="L89" s="4"/>
    </row>
    <row r="90" spans="1:12" x14ac:dyDescent="0.2">
      <c r="A90" s="6" t="s">
        <v>74</v>
      </c>
      <c r="B90" s="4" t="s">
        <v>75</v>
      </c>
      <c r="C90" s="6">
        <v>200</v>
      </c>
      <c r="D90" s="44">
        <v>24</v>
      </c>
      <c r="E90" s="4"/>
      <c r="F90" s="4"/>
      <c r="G90" s="4"/>
      <c r="H90" s="4"/>
      <c r="I90" s="4"/>
      <c r="J90" s="4"/>
      <c r="K90" s="4">
        <v>8.2200000000000006</v>
      </c>
      <c r="L90" s="4">
        <v>6.41</v>
      </c>
    </row>
    <row r="91" spans="1:12" x14ac:dyDescent="0.2">
      <c r="A91" s="6" t="s">
        <v>76</v>
      </c>
      <c r="B91" s="4" t="s">
        <v>56</v>
      </c>
      <c r="C91" s="6">
        <v>10</v>
      </c>
      <c r="D91" s="44">
        <v>4</v>
      </c>
      <c r="E91" s="4"/>
      <c r="F91" s="4"/>
      <c r="G91" s="4"/>
      <c r="H91" s="4"/>
      <c r="I91" s="4"/>
      <c r="J91" s="4"/>
      <c r="K91" s="4">
        <v>2.61</v>
      </c>
      <c r="L91" s="4"/>
    </row>
    <row r="92" spans="1:12" x14ac:dyDescent="0.2">
      <c r="A92" s="6" t="s">
        <v>79</v>
      </c>
      <c r="B92" s="4" t="s">
        <v>225</v>
      </c>
      <c r="C92" s="6">
        <v>40</v>
      </c>
      <c r="D92" s="44">
        <v>27</v>
      </c>
      <c r="E92" s="4"/>
      <c r="F92" s="4"/>
      <c r="G92" s="4"/>
      <c r="H92" s="4"/>
      <c r="I92" s="4"/>
      <c r="J92" s="4"/>
      <c r="K92" s="4">
        <v>4.74</v>
      </c>
      <c r="L92" s="4"/>
    </row>
    <row r="93" spans="1:12" x14ac:dyDescent="0.2">
      <c r="A93" s="6" t="s">
        <v>224</v>
      </c>
      <c r="B93" s="4" t="s">
        <v>16</v>
      </c>
      <c r="C93" s="6">
        <v>200</v>
      </c>
      <c r="D93" s="44">
        <v>28</v>
      </c>
      <c r="E93" s="4"/>
      <c r="F93" s="4"/>
      <c r="G93" s="4"/>
      <c r="H93" s="4"/>
      <c r="I93" s="4"/>
      <c r="J93" s="4"/>
      <c r="K93" s="4">
        <v>2.88</v>
      </c>
      <c r="L93" s="4"/>
    </row>
    <row r="94" spans="1:12" x14ac:dyDescent="0.2">
      <c r="A94" s="6" t="s">
        <v>4</v>
      </c>
      <c r="B94" s="4" t="s">
        <v>132</v>
      </c>
      <c r="C94" s="6">
        <v>40</v>
      </c>
      <c r="D94" s="44">
        <v>30</v>
      </c>
      <c r="E94" s="4"/>
      <c r="F94" s="4"/>
      <c r="G94" s="4"/>
      <c r="H94" s="4"/>
      <c r="I94" s="4"/>
      <c r="J94" s="4"/>
      <c r="K94" s="4">
        <v>1.83</v>
      </c>
      <c r="L94" s="4"/>
    </row>
    <row r="95" spans="1:12" x14ac:dyDescent="0.2">
      <c r="A95" s="6" t="s">
        <v>4</v>
      </c>
      <c r="B95" s="4" t="s">
        <v>12</v>
      </c>
      <c r="C95" s="6">
        <v>30</v>
      </c>
      <c r="D95" s="44">
        <v>12</v>
      </c>
      <c r="E95" s="4"/>
      <c r="F95" s="4"/>
      <c r="G95" s="4"/>
      <c r="H95" s="4"/>
      <c r="I95" s="4"/>
      <c r="J95" s="4"/>
      <c r="K95" s="45">
        <v>1.2</v>
      </c>
      <c r="L95" s="4"/>
    </row>
    <row r="96" spans="1:12" x14ac:dyDescent="0.2">
      <c r="A96" s="6"/>
      <c r="B96" s="32" t="s">
        <v>60</v>
      </c>
      <c r="C96" s="6"/>
      <c r="D96" s="44"/>
      <c r="E96" s="4"/>
      <c r="F96" s="4"/>
      <c r="G96" s="4"/>
      <c r="H96" s="4"/>
      <c r="I96" s="4"/>
      <c r="J96" s="4"/>
      <c r="K96" s="48">
        <f>SUM(K90:K95)</f>
        <v>21.48</v>
      </c>
      <c r="L96" s="4"/>
    </row>
    <row r="97" spans="1:12" x14ac:dyDescent="0.2">
      <c r="A97" s="6" t="s">
        <v>80</v>
      </c>
      <c r="B97" s="35" t="s">
        <v>24</v>
      </c>
      <c r="C97" s="6">
        <v>100</v>
      </c>
      <c r="D97" s="44">
        <v>33</v>
      </c>
      <c r="E97" s="4"/>
      <c r="F97" s="4"/>
      <c r="G97" s="4"/>
      <c r="H97" s="4"/>
      <c r="I97" s="4"/>
      <c r="J97" s="4"/>
      <c r="K97" s="4">
        <v>5.58</v>
      </c>
      <c r="L97" s="4"/>
    </row>
    <row r="98" spans="1:12" x14ac:dyDescent="0.2">
      <c r="A98" s="115" t="s">
        <v>81</v>
      </c>
      <c r="B98" s="18" t="s">
        <v>89</v>
      </c>
      <c r="C98" s="115">
        <v>250</v>
      </c>
      <c r="D98" s="115">
        <v>35</v>
      </c>
      <c r="E98" s="4"/>
      <c r="F98" s="4"/>
      <c r="G98" s="4"/>
      <c r="H98" s="4"/>
      <c r="I98" s="4"/>
      <c r="J98" s="4"/>
      <c r="K98" s="121">
        <v>2.61</v>
      </c>
      <c r="L98" s="4"/>
    </row>
    <row r="99" spans="1:12" x14ac:dyDescent="0.2">
      <c r="A99" s="116"/>
      <c r="B99" s="14" t="s">
        <v>90</v>
      </c>
      <c r="C99" s="116"/>
      <c r="D99" s="116"/>
      <c r="E99" s="4"/>
      <c r="F99" s="4"/>
      <c r="G99" s="4"/>
      <c r="H99" s="4"/>
      <c r="I99" s="4"/>
      <c r="J99" s="4"/>
      <c r="K99" s="122"/>
      <c r="L99" s="4"/>
    </row>
    <row r="100" spans="1:12" x14ac:dyDescent="0.2">
      <c r="A100" s="6" t="s">
        <v>82</v>
      </c>
      <c r="B100" s="7" t="s">
        <v>226</v>
      </c>
      <c r="C100" s="6">
        <v>180</v>
      </c>
      <c r="D100" s="44">
        <v>37</v>
      </c>
      <c r="E100" s="4"/>
      <c r="F100" s="4"/>
      <c r="G100" s="4"/>
      <c r="H100" s="4"/>
      <c r="I100" s="4"/>
      <c r="J100" s="4"/>
      <c r="K100" s="4">
        <v>6.48</v>
      </c>
      <c r="L100" s="4"/>
    </row>
    <row r="101" spans="1:12" x14ac:dyDescent="0.2">
      <c r="A101" s="6" t="s">
        <v>156</v>
      </c>
      <c r="B101" s="7" t="s">
        <v>30</v>
      </c>
      <c r="C101" s="6">
        <v>100</v>
      </c>
      <c r="D101" s="44">
        <v>37</v>
      </c>
      <c r="E101" s="4"/>
      <c r="F101" s="4"/>
      <c r="G101" s="4"/>
      <c r="H101" s="4"/>
      <c r="I101" s="4"/>
      <c r="J101" s="4"/>
      <c r="K101" s="4">
        <v>13.6</v>
      </c>
      <c r="L101" s="4"/>
    </row>
    <row r="102" spans="1:12" x14ac:dyDescent="0.2">
      <c r="A102" s="6" t="s">
        <v>157</v>
      </c>
      <c r="B102" s="7" t="s">
        <v>119</v>
      </c>
      <c r="C102" s="6">
        <v>30</v>
      </c>
      <c r="D102" s="44">
        <v>41</v>
      </c>
      <c r="E102" s="4"/>
      <c r="F102" s="4"/>
      <c r="G102" s="4"/>
      <c r="H102" s="4"/>
      <c r="I102" s="4"/>
      <c r="J102" s="4"/>
      <c r="K102" s="4">
        <v>1.02</v>
      </c>
      <c r="L102" s="4"/>
    </row>
    <row r="103" spans="1:12" x14ac:dyDescent="0.2">
      <c r="A103" s="6" t="s">
        <v>87</v>
      </c>
      <c r="B103" s="7" t="s">
        <v>86</v>
      </c>
      <c r="C103" s="6">
        <v>200</v>
      </c>
      <c r="D103" s="44">
        <v>42</v>
      </c>
      <c r="E103" s="4"/>
      <c r="F103" s="4"/>
      <c r="G103" s="4"/>
      <c r="H103" s="4"/>
      <c r="I103" s="4"/>
      <c r="J103" s="4"/>
      <c r="K103" s="4">
        <v>3.59</v>
      </c>
      <c r="L103" s="4"/>
    </row>
    <row r="104" spans="1:12" x14ac:dyDescent="0.2">
      <c r="A104" s="6" t="s">
        <v>242</v>
      </c>
      <c r="B104" s="7" t="s">
        <v>243</v>
      </c>
      <c r="C104" s="6">
        <v>200</v>
      </c>
      <c r="D104" s="44">
        <v>43</v>
      </c>
      <c r="E104" s="4"/>
      <c r="F104" s="4"/>
      <c r="G104" s="4"/>
      <c r="H104" s="4"/>
      <c r="I104" s="4"/>
      <c r="J104" s="4"/>
      <c r="K104" s="4">
        <v>1.97</v>
      </c>
      <c r="L104" s="4"/>
    </row>
    <row r="105" spans="1:12" x14ac:dyDescent="0.2">
      <c r="A105" s="6" t="s">
        <v>4</v>
      </c>
      <c r="B105" s="4" t="s">
        <v>132</v>
      </c>
      <c r="C105" s="6">
        <v>50</v>
      </c>
      <c r="D105" s="44">
        <v>31</v>
      </c>
      <c r="E105" s="4"/>
      <c r="F105" s="4"/>
      <c r="G105" s="4"/>
      <c r="H105" s="4"/>
      <c r="I105" s="4"/>
      <c r="J105" s="4"/>
      <c r="K105" s="4">
        <v>2.29</v>
      </c>
      <c r="L105" s="4"/>
    </row>
    <row r="106" spans="1:12" x14ac:dyDescent="0.2">
      <c r="A106" s="6" t="s">
        <v>4</v>
      </c>
      <c r="B106" s="4" t="s">
        <v>12</v>
      </c>
      <c r="C106" s="6">
        <v>40</v>
      </c>
      <c r="D106" s="44">
        <v>13</v>
      </c>
      <c r="E106" s="4"/>
      <c r="F106" s="4"/>
      <c r="G106" s="4"/>
      <c r="H106" s="4"/>
      <c r="I106" s="4"/>
      <c r="J106" s="4"/>
      <c r="K106" s="45">
        <v>1.6</v>
      </c>
      <c r="L106" s="4"/>
    </row>
    <row r="107" spans="1:12" x14ac:dyDescent="0.2">
      <c r="A107" s="4"/>
      <c r="B107" s="6" t="s">
        <v>69</v>
      </c>
      <c r="C107" s="6"/>
      <c r="D107" s="44"/>
      <c r="E107" s="4"/>
      <c r="F107" s="4"/>
      <c r="G107" s="4"/>
      <c r="H107" s="4"/>
      <c r="I107" s="4"/>
      <c r="J107" s="4"/>
      <c r="K107" s="48">
        <f>K97+K98+K100+K101+K102+K103+K105+K106</f>
        <v>36.769999999999996</v>
      </c>
      <c r="L107" s="48">
        <f>K97+K98+K100+K101+K102+K104+K105+K106</f>
        <v>35.15</v>
      </c>
    </row>
    <row r="108" spans="1:12" x14ac:dyDescent="0.2">
      <c r="K108" s="8">
        <f>K96+K107</f>
        <v>58.25</v>
      </c>
      <c r="L108" s="8">
        <f>K96+L107</f>
        <v>56.629999999999995</v>
      </c>
    </row>
    <row r="109" spans="1:12" x14ac:dyDescent="0.2">
      <c r="A109" s="8" t="s">
        <v>91</v>
      </c>
      <c r="C109" s="1"/>
    </row>
    <row r="110" spans="1:12" x14ac:dyDescent="0.2">
      <c r="A110" s="8" t="s">
        <v>36</v>
      </c>
      <c r="C110" s="1"/>
    </row>
    <row r="111" spans="1:12" x14ac:dyDescent="0.2">
      <c r="A111" s="8" t="s">
        <v>37</v>
      </c>
      <c r="C111" s="1"/>
    </row>
    <row r="112" spans="1:12" x14ac:dyDescent="0.2">
      <c r="A112" s="8" t="s">
        <v>38</v>
      </c>
      <c r="C112" s="1"/>
    </row>
    <row r="113" spans="1:12" x14ac:dyDescent="0.2">
      <c r="A113" s="109" t="s">
        <v>8</v>
      </c>
      <c r="B113" s="109" t="s">
        <v>34</v>
      </c>
      <c r="C113" s="23" t="s">
        <v>39</v>
      </c>
      <c r="D113" s="23" t="s">
        <v>185</v>
      </c>
      <c r="E113" s="8"/>
      <c r="F113" s="8"/>
      <c r="G113" s="8"/>
      <c r="H113" s="8"/>
      <c r="I113" s="8"/>
      <c r="J113" s="8"/>
      <c r="K113" s="56" t="s">
        <v>186</v>
      </c>
      <c r="L113" s="4"/>
    </row>
    <row r="114" spans="1:12" x14ac:dyDescent="0.2">
      <c r="A114" s="110"/>
      <c r="B114" s="110"/>
      <c r="C114" s="24" t="s">
        <v>40</v>
      </c>
      <c r="D114" s="60" t="s">
        <v>184</v>
      </c>
      <c r="E114" s="8"/>
      <c r="F114" s="8"/>
      <c r="G114" s="8"/>
      <c r="H114" s="8"/>
      <c r="I114" s="8"/>
      <c r="J114" s="8"/>
      <c r="K114" s="61" t="s">
        <v>187</v>
      </c>
      <c r="L114" s="4"/>
    </row>
    <row r="115" spans="1:12" x14ac:dyDescent="0.2">
      <c r="A115" s="30">
        <v>1</v>
      </c>
      <c r="B115" s="30">
        <v>2</v>
      </c>
      <c r="C115" s="31">
        <v>3</v>
      </c>
      <c r="D115" s="44">
        <v>4</v>
      </c>
      <c r="E115" s="6"/>
      <c r="F115" s="6"/>
      <c r="G115" s="6"/>
      <c r="H115" s="6"/>
      <c r="I115" s="6"/>
      <c r="J115" s="6"/>
      <c r="K115" s="6">
        <v>5</v>
      </c>
      <c r="L115" s="4"/>
    </row>
    <row r="116" spans="1:12" x14ac:dyDescent="0.2">
      <c r="A116" s="27"/>
      <c r="B116" s="30" t="s">
        <v>59</v>
      </c>
      <c r="C116" s="28"/>
      <c r="D116" s="44"/>
      <c r="E116" s="4"/>
      <c r="F116" s="4"/>
      <c r="G116" s="4"/>
      <c r="H116" s="4"/>
      <c r="I116" s="4"/>
      <c r="J116" s="4"/>
      <c r="K116" s="4"/>
      <c r="L116" s="4"/>
    </row>
    <row r="117" spans="1:12" x14ac:dyDescent="0.2">
      <c r="A117" s="6" t="s">
        <v>92</v>
      </c>
      <c r="B117" s="4" t="s">
        <v>103</v>
      </c>
      <c r="C117" s="6">
        <v>150</v>
      </c>
      <c r="D117" s="44">
        <v>44</v>
      </c>
      <c r="E117" s="4"/>
      <c r="F117" s="4"/>
      <c r="G117" s="4"/>
      <c r="H117" s="4"/>
      <c r="I117" s="4"/>
      <c r="J117" s="4"/>
      <c r="K117" s="45">
        <v>10.81</v>
      </c>
      <c r="L117" s="45">
        <v>9.84</v>
      </c>
    </row>
    <row r="118" spans="1:12" x14ac:dyDescent="0.2">
      <c r="A118" s="6" t="s">
        <v>227</v>
      </c>
      <c r="B118" s="4" t="s">
        <v>94</v>
      </c>
      <c r="C118" s="6">
        <v>20</v>
      </c>
      <c r="D118" s="44">
        <v>48</v>
      </c>
      <c r="E118" s="4"/>
      <c r="F118" s="4"/>
      <c r="G118" s="4"/>
      <c r="H118" s="4"/>
      <c r="I118" s="4"/>
      <c r="J118" s="4"/>
      <c r="K118" s="45">
        <v>1.41</v>
      </c>
      <c r="L118" s="45"/>
    </row>
    <row r="119" spans="1:12" x14ac:dyDescent="0.2">
      <c r="A119" s="6" t="s">
        <v>76</v>
      </c>
      <c r="B119" s="4" t="s">
        <v>56</v>
      </c>
      <c r="C119" s="6">
        <v>10</v>
      </c>
      <c r="D119" s="44">
        <v>4</v>
      </c>
      <c r="E119" s="4"/>
      <c r="F119" s="4"/>
      <c r="G119" s="4"/>
      <c r="H119" s="4"/>
      <c r="I119" s="4"/>
      <c r="J119" s="4"/>
      <c r="K119" s="45">
        <v>2.61</v>
      </c>
      <c r="L119" s="45"/>
    </row>
    <row r="120" spans="1:12" x14ac:dyDescent="0.2">
      <c r="A120" s="6" t="s">
        <v>95</v>
      </c>
      <c r="B120" s="4" t="s">
        <v>15</v>
      </c>
      <c r="C120" s="6" t="s">
        <v>3</v>
      </c>
      <c r="D120" s="44">
        <v>49</v>
      </c>
      <c r="E120" s="4"/>
      <c r="F120" s="4"/>
      <c r="G120" s="4"/>
      <c r="H120" s="4"/>
      <c r="I120" s="4"/>
      <c r="J120" s="4"/>
      <c r="K120" s="45">
        <v>0.68</v>
      </c>
      <c r="L120" s="45"/>
    </row>
    <row r="121" spans="1:12" x14ac:dyDescent="0.2">
      <c r="A121" s="6" t="s">
        <v>4</v>
      </c>
      <c r="B121" s="4" t="s">
        <v>96</v>
      </c>
      <c r="C121" s="6" t="s">
        <v>228</v>
      </c>
      <c r="D121" s="44">
        <v>50</v>
      </c>
      <c r="E121" s="4"/>
      <c r="F121" s="4"/>
      <c r="G121" s="4"/>
      <c r="H121" s="4"/>
      <c r="I121" s="4"/>
      <c r="J121" s="4"/>
      <c r="K121" s="45">
        <v>1.33</v>
      </c>
      <c r="L121" s="45"/>
    </row>
    <row r="122" spans="1:12" x14ac:dyDescent="0.2">
      <c r="A122" s="6" t="s">
        <v>4</v>
      </c>
      <c r="B122" s="4" t="s">
        <v>12</v>
      </c>
      <c r="C122" s="6">
        <v>20</v>
      </c>
      <c r="D122" s="44">
        <v>11</v>
      </c>
      <c r="E122" s="4"/>
      <c r="F122" s="4"/>
      <c r="G122" s="4"/>
      <c r="H122" s="4"/>
      <c r="I122" s="4"/>
      <c r="J122" s="4"/>
      <c r="K122" s="45">
        <v>0.8</v>
      </c>
      <c r="L122" s="45"/>
    </row>
    <row r="123" spans="1:12" x14ac:dyDescent="0.2">
      <c r="A123" s="6" t="s">
        <v>58</v>
      </c>
      <c r="B123" s="4" t="s">
        <v>165</v>
      </c>
      <c r="C123" s="6">
        <v>100</v>
      </c>
      <c r="D123" s="44">
        <v>51</v>
      </c>
      <c r="E123" s="4"/>
      <c r="F123" s="4"/>
      <c r="G123" s="4"/>
      <c r="H123" s="4"/>
      <c r="I123" s="4"/>
      <c r="J123" s="4"/>
      <c r="K123" s="45">
        <v>5.13</v>
      </c>
      <c r="L123" s="45"/>
    </row>
    <row r="124" spans="1:12" x14ac:dyDescent="0.2">
      <c r="A124" s="6"/>
      <c r="B124" s="32" t="s">
        <v>60</v>
      </c>
      <c r="C124" s="6"/>
      <c r="D124" s="44"/>
      <c r="E124" s="4"/>
      <c r="F124" s="4"/>
      <c r="G124" s="4"/>
      <c r="H124" s="4"/>
      <c r="I124" s="4"/>
      <c r="J124" s="4"/>
      <c r="K124" s="77">
        <f>SUM(K117:K123)</f>
        <v>22.77</v>
      </c>
      <c r="L124" s="45"/>
    </row>
    <row r="125" spans="1:12" x14ac:dyDescent="0.2">
      <c r="A125" s="6" t="s">
        <v>108</v>
      </c>
      <c r="B125" s="35" t="s">
        <v>107</v>
      </c>
      <c r="C125" s="6">
        <v>60</v>
      </c>
      <c r="D125" s="44">
        <v>52</v>
      </c>
      <c r="E125" s="4"/>
      <c r="F125" s="4"/>
      <c r="G125" s="4"/>
      <c r="H125" s="4"/>
      <c r="I125" s="4"/>
      <c r="J125" s="4"/>
      <c r="K125" s="45">
        <v>3.06</v>
      </c>
      <c r="L125" s="45"/>
    </row>
    <row r="126" spans="1:12" x14ac:dyDescent="0.2">
      <c r="A126" s="115" t="s">
        <v>100</v>
      </c>
      <c r="B126" s="18" t="s">
        <v>99</v>
      </c>
      <c r="C126" s="115" t="s">
        <v>189</v>
      </c>
      <c r="D126" s="115">
        <v>54</v>
      </c>
      <c r="E126" s="4"/>
      <c r="F126" s="4"/>
      <c r="G126" s="4"/>
      <c r="H126" s="4"/>
      <c r="I126" s="4"/>
      <c r="J126" s="4"/>
      <c r="K126" s="107">
        <v>3.81</v>
      </c>
      <c r="L126" s="45"/>
    </row>
    <row r="127" spans="1:12" x14ac:dyDescent="0.2">
      <c r="A127" s="116"/>
      <c r="B127" s="14" t="s">
        <v>188</v>
      </c>
      <c r="C127" s="116"/>
      <c r="D127" s="116"/>
      <c r="E127" s="4"/>
      <c r="F127" s="4"/>
      <c r="G127" s="4"/>
      <c r="H127" s="4"/>
      <c r="I127" s="4"/>
      <c r="J127" s="4"/>
      <c r="K127" s="108"/>
      <c r="L127" s="45"/>
    </row>
    <row r="128" spans="1:12" x14ac:dyDescent="0.2">
      <c r="A128" s="6" t="s">
        <v>101</v>
      </c>
      <c r="B128" s="7" t="s">
        <v>102</v>
      </c>
      <c r="C128" s="6">
        <v>150</v>
      </c>
      <c r="D128" s="44">
        <v>56</v>
      </c>
      <c r="E128" s="4"/>
      <c r="F128" s="4"/>
      <c r="G128" s="4"/>
      <c r="H128" s="4"/>
      <c r="I128" s="4"/>
      <c r="J128" s="4"/>
      <c r="K128" s="45">
        <v>3.55</v>
      </c>
      <c r="L128" s="45"/>
    </row>
    <row r="129" spans="1:12" x14ac:dyDescent="0.2">
      <c r="A129" s="6" t="s">
        <v>104</v>
      </c>
      <c r="B129" s="7" t="s">
        <v>25</v>
      </c>
      <c r="C129" s="6" t="s">
        <v>27</v>
      </c>
      <c r="D129" s="44">
        <v>58</v>
      </c>
      <c r="E129" s="4"/>
      <c r="F129" s="4"/>
      <c r="G129" s="4"/>
      <c r="H129" s="4"/>
      <c r="I129" s="4"/>
      <c r="J129" s="4"/>
      <c r="K129" s="45">
        <v>43.21</v>
      </c>
      <c r="L129" s="45"/>
    </row>
    <row r="130" spans="1:12" x14ac:dyDescent="0.2">
      <c r="A130" s="6" t="s">
        <v>105</v>
      </c>
      <c r="B130" s="7" t="s">
        <v>26</v>
      </c>
      <c r="C130" s="6">
        <v>200</v>
      </c>
      <c r="D130" s="44">
        <v>60</v>
      </c>
      <c r="E130" s="4"/>
      <c r="F130" s="4"/>
      <c r="G130" s="4"/>
      <c r="H130" s="4"/>
      <c r="I130" s="4"/>
      <c r="J130" s="4"/>
      <c r="K130" s="45">
        <v>2.11</v>
      </c>
      <c r="L130" s="45"/>
    </row>
    <row r="131" spans="1:12" x14ac:dyDescent="0.2">
      <c r="A131" s="6" t="s">
        <v>4</v>
      </c>
      <c r="B131" s="4" t="s">
        <v>33</v>
      </c>
      <c r="C131" s="6">
        <v>40</v>
      </c>
      <c r="D131" s="44">
        <v>9</v>
      </c>
      <c r="E131" s="4"/>
      <c r="F131" s="4"/>
      <c r="G131" s="4"/>
      <c r="H131" s="4"/>
      <c r="I131" s="4"/>
      <c r="J131" s="4"/>
      <c r="K131" s="45">
        <v>1.31</v>
      </c>
      <c r="L131" s="45"/>
    </row>
    <row r="132" spans="1:12" x14ac:dyDescent="0.2">
      <c r="A132" s="6" t="s">
        <v>4</v>
      </c>
      <c r="B132" s="4" t="s">
        <v>12</v>
      </c>
      <c r="C132" s="6">
        <v>30</v>
      </c>
      <c r="D132" s="44">
        <v>12</v>
      </c>
      <c r="E132" s="4"/>
      <c r="F132" s="4"/>
      <c r="G132" s="4"/>
      <c r="H132" s="4"/>
      <c r="I132" s="4"/>
      <c r="J132" s="4"/>
      <c r="K132" s="45">
        <v>1.2</v>
      </c>
      <c r="L132" s="45"/>
    </row>
    <row r="133" spans="1:12" x14ac:dyDescent="0.2">
      <c r="A133" s="4"/>
      <c r="B133" s="6" t="s">
        <v>69</v>
      </c>
      <c r="C133" s="6"/>
      <c r="D133" s="44"/>
      <c r="E133" s="4"/>
      <c r="F133" s="4"/>
      <c r="G133" s="4"/>
      <c r="H133" s="4"/>
      <c r="I133" s="4"/>
      <c r="J133" s="4"/>
      <c r="K133" s="77">
        <f>SUM(K125:K132)</f>
        <v>58.250000000000007</v>
      </c>
      <c r="L133" s="45"/>
    </row>
    <row r="134" spans="1:12" x14ac:dyDescent="0.2">
      <c r="C134" s="1"/>
      <c r="K134" s="78">
        <f>K133+K124</f>
        <v>81.02000000000001</v>
      </c>
      <c r="L134" s="47"/>
    </row>
    <row r="135" spans="1:12" x14ac:dyDescent="0.2">
      <c r="A135" s="8" t="s">
        <v>91</v>
      </c>
      <c r="C135" s="1"/>
    </row>
    <row r="136" spans="1:12" x14ac:dyDescent="0.2">
      <c r="A136" s="8" t="s">
        <v>36</v>
      </c>
      <c r="C136" s="1"/>
    </row>
    <row r="137" spans="1:12" x14ac:dyDescent="0.2">
      <c r="A137" s="8" t="s">
        <v>37</v>
      </c>
      <c r="C137" s="1"/>
    </row>
    <row r="138" spans="1:12" x14ac:dyDescent="0.2">
      <c r="A138" s="8" t="s">
        <v>70</v>
      </c>
      <c r="C138" s="1"/>
    </row>
    <row r="139" spans="1:12" x14ac:dyDescent="0.2">
      <c r="A139" s="109" t="s">
        <v>8</v>
      </c>
      <c r="B139" s="109" t="s">
        <v>34</v>
      </c>
      <c r="C139" s="23" t="s">
        <v>39</v>
      </c>
      <c r="D139" s="23" t="s">
        <v>185</v>
      </c>
      <c r="E139" s="8"/>
      <c r="F139" s="8"/>
      <c r="G139" s="8"/>
      <c r="H139" s="8"/>
      <c r="I139" s="8"/>
      <c r="J139" s="8"/>
      <c r="K139" s="56" t="s">
        <v>186</v>
      </c>
      <c r="L139" s="4"/>
    </row>
    <row r="140" spans="1:12" x14ac:dyDescent="0.2">
      <c r="A140" s="110"/>
      <c r="B140" s="110"/>
      <c r="C140" s="24" t="s">
        <v>40</v>
      </c>
      <c r="D140" s="60" t="s">
        <v>184</v>
      </c>
      <c r="E140" s="8"/>
      <c r="F140" s="8"/>
      <c r="G140" s="8"/>
      <c r="H140" s="8"/>
      <c r="I140" s="8"/>
      <c r="J140" s="8"/>
      <c r="K140" s="61" t="s">
        <v>187</v>
      </c>
      <c r="L140" s="4"/>
    </row>
    <row r="141" spans="1:12" x14ac:dyDescent="0.2">
      <c r="A141" s="30">
        <v>1</v>
      </c>
      <c r="B141" s="30">
        <v>2</v>
      </c>
      <c r="C141" s="31">
        <v>3</v>
      </c>
      <c r="D141" s="44">
        <v>4</v>
      </c>
      <c r="E141" s="6"/>
      <c r="F141" s="6"/>
      <c r="G141" s="6"/>
      <c r="H141" s="6"/>
      <c r="I141" s="6"/>
      <c r="J141" s="6"/>
      <c r="K141" s="6">
        <v>5</v>
      </c>
      <c r="L141" s="4"/>
    </row>
    <row r="142" spans="1:12" x14ac:dyDescent="0.2">
      <c r="A142" s="27"/>
      <c r="B142" s="30" t="s">
        <v>59</v>
      </c>
      <c r="C142" s="39"/>
      <c r="D142" s="44"/>
      <c r="E142" s="4"/>
      <c r="F142" s="4"/>
      <c r="G142" s="4"/>
      <c r="H142" s="4"/>
      <c r="I142" s="4"/>
      <c r="J142" s="4"/>
      <c r="K142" s="4"/>
      <c r="L142" s="4"/>
    </row>
    <row r="143" spans="1:12" x14ac:dyDescent="0.2">
      <c r="A143" s="6" t="s">
        <v>92</v>
      </c>
      <c r="B143" s="4" t="s">
        <v>103</v>
      </c>
      <c r="C143" s="6">
        <v>200</v>
      </c>
      <c r="D143" s="44">
        <v>45</v>
      </c>
      <c r="E143" s="4"/>
      <c r="F143" s="4"/>
      <c r="G143" s="4"/>
      <c r="H143" s="4"/>
      <c r="I143" s="4"/>
      <c r="J143" s="4"/>
      <c r="K143" s="45">
        <v>14.35</v>
      </c>
      <c r="L143" s="45">
        <v>13.03</v>
      </c>
    </row>
    <row r="144" spans="1:12" x14ac:dyDescent="0.2">
      <c r="A144" s="6" t="s">
        <v>227</v>
      </c>
      <c r="B144" s="4" t="s">
        <v>94</v>
      </c>
      <c r="C144" s="6">
        <v>20</v>
      </c>
      <c r="D144" s="44">
        <v>48</v>
      </c>
      <c r="E144" s="4"/>
      <c r="F144" s="4"/>
      <c r="G144" s="4"/>
      <c r="H144" s="4"/>
      <c r="I144" s="4"/>
      <c r="J144" s="4"/>
      <c r="K144" s="45">
        <v>1.41</v>
      </c>
      <c r="L144" s="45"/>
    </row>
    <row r="145" spans="1:12" x14ac:dyDescent="0.2">
      <c r="A145" s="6" t="s">
        <v>76</v>
      </c>
      <c r="B145" s="4" t="s">
        <v>56</v>
      </c>
      <c r="C145" s="6">
        <v>10</v>
      </c>
      <c r="D145" s="44">
        <v>4</v>
      </c>
      <c r="E145" s="4"/>
      <c r="F145" s="4"/>
      <c r="G145" s="4"/>
      <c r="H145" s="4"/>
      <c r="I145" s="4"/>
      <c r="J145" s="4"/>
      <c r="K145" s="45">
        <v>2.61</v>
      </c>
      <c r="L145" s="45"/>
    </row>
    <row r="146" spans="1:12" x14ac:dyDescent="0.2">
      <c r="A146" s="6" t="s">
        <v>95</v>
      </c>
      <c r="B146" s="4" t="s">
        <v>15</v>
      </c>
      <c r="C146" s="6" t="s">
        <v>3</v>
      </c>
      <c r="D146" s="44">
        <v>49</v>
      </c>
      <c r="E146" s="4"/>
      <c r="F146" s="4"/>
      <c r="G146" s="4"/>
      <c r="H146" s="4"/>
      <c r="I146" s="4"/>
      <c r="J146" s="4"/>
      <c r="K146" s="45">
        <v>0.68</v>
      </c>
      <c r="L146" s="45"/>
    </row>
    <row r="147" spans="1:12" x14ac:dyDescent="0.2">
      <c r="A147" s="6" t="s">
        <v>4</v>
      </c>
      <c r="B147" s="4" t="s">
        <v>96</v>
      </c>
      <c r="C147" s="6" t="s">
        <v>228</v>
      </c>
      <c r="D147" s="44">
        <v>50</v>
      </c>
      <c r="E147" s="4"/>
      <c r="F147" s="4"/>
      <c r="G147" s="4"/>
      <c r="H147" s="4"/>
      <c r="I147" s="4"/>
      <c r="J147" s="4"/>
      <c r="K147" s="45">
        <v>1.33</v>
      </c>
      <c r="L147" s="45"/>
    </row>
    <row r="148" spans="1:12" x14ac:dyDescent="0.2">
      <c r="A148" s="6" t="s">
        <v>4</v>
      </c>
      <c r="B148" s="4" t="s">
        <v>12</v>
      </c>
      <c r="C148" s="6">
        <v>30</v>
      </c>
      <c r="D148" s="44">
        <v>12</v>
      </c>
      <c r="E148" s="4"/>
      <c r="F148" s="4"/>
      <c r="G148" s="4"/>
      <c r="H148" s="4"/>
      <c r="I148" s="4"/>
      <c r="J148" s="4"/>
      <c r="K148" s="45">
        <v>1.2</v>
      </c>
      <c r="L148" s="45"/>
    </row>
    <row r="149" spans="1:12" x14ac:dyDescent="0.2">
      <c r="A149" s="6" t="s">
        <v>58</v>
      </c>
      <c r="B149" s="4" t="s">
        <v>165</v>
      </c>
      <c r="C149" s="6">
        <v>100</v>
      </c>
      <c r="D149" s="44">
        <v>51</v>
      </c>
      <c r="E149" s="4"/>
      <c r="F149" s="4"/>
      <c r="G149" s="4"/>
      <c r="H149" s="4"/>
      <c r="I149" s="4"/>
      <c r="J149" s="4"/>
      <c r="K149" s="45">
        <v>5.13</v>
      </c>
      <c r="L149" s="45"/>
    </row>
    <row r="150" spans="1:12" x14ac:dyDescent="0.2">
      <c r="A150" s="6"/>
      <c r="B150" s="32" t="s">
        <v>60</v>
      </c>
      <c r="C150" s="6"/>
      <c r="D150" s="44"/>
      <c r="E150" s="4"/>
      <c r="F150" s="4"/>
      <c r="G150" s="4"/>
      <c r="H150" s="4"/>
      <c r="I150" s="4"/>
      <c r="J150" s="4"/>
      <c r="K150" s="77">
        <f>SUM(K143:K149)</f>
        <v>26.71</v>
      </c>
      <c r="L150" s="45"/>
    </row>
    <row r="151" spans="1:12" x14ac:dyDescent="0.2">
      <c r="A151" s="6" t="s">
        <v>108</v>
      </c>
      <c r="B151" s="35" t="s">
        <v>107</v>
      </c>
      <c r="C151" s="6">
        <v>100</v>
      </c>
      <c r="D151" s="44">
        <v>53</v>
      </c>
      <c r="E151" s="4"/>
      <c r="F151" s="4"/>
      <c r="G151" s="4"/>
      <c r="H151" s="4"/>
      <c r="I151" s="4"/>
      <c r="J151" s="4"/>
      <c r="K151" s="45">
        <v>5.0999999999999996</v>
      </c>
      <c r="L151" s="45"/>
    </row>
    <row r="152" spans="1:12" x14ac:dyDescent="0.2">
      <c r="A152" s="115" t="s">
        <v>100</v>
      </c>
      <c r="B152" s="18" t="s">
        <v>99</v>
      </c>
      <c r="C152" s="115" t="s">
        <v>190</v>
      </c>
      <c r="D152" s="115">
        <v>55</v>
      </c>
      <c r="E152" s="4"/>
      <c r="F152" s="4"/>
      <c r="G152" s="4"/>
      <c r="H152" s="4"/>
      <c r="I152" s="4"/>
      <c r="J152" s="4"/>
      <c r="K152" s="107">
        <v>4.53</v>
      </c>
      <c r="L152" s="45"/>
    </row>
    <row r="153" spans="1:12" x14ac:dyDescent="0.2">
      <c r="A153" s="116"/>
      <c r="B153" s="14" t="s">
        <v>188</v>
      </c>
      <c r="C153" s="116"/>
      <c r="D153" s="116"/>
      <c r="E153" s="4"/>
      <c r="F153" s="4"/>
      <c r="G153" s="4"/>
      <c r="H153" s="4"/>
      <c r="I153" s="4"/>
      <c r="J153" s="4"/>
      <c r="K153" s="108"/>
      <c r="L153" s="45"/>
    </row>
    <row r="154" spans="1:12" x14ac:dyDescent="0.2">
      <c r="A154" s="6" t="s">
        <v>101</v>
      </c>
      <c r="B154" s="7" t="s">
        <v>102</v>
      </c>
      <c r="C154" s="6">
        <v>180</v>
      </c>
      <c r="D154" s="44">
        <v>57</v>
      </c>
      <c r="E154" s="4"/>
      <c r="F154" s="4"/>
      <c r="G154" s="4"/>
      <c r="H154" s="4"/>
      <c r="I154" s="4"/>
      <c r="J154" s="4"/>
      <c r="K154" s="45">
        <v>3.74</v>
      </c>
      <c r="L154" s="45"/>
    </row>
    <row r="155" spans="1:12" x14ac:dyDescent="0.2">
      <c r="A155" s="6" t="s">
        <v>104</v>
      </c>
      <c r="B155" s="7" t="s">
        <v>25</v>
      </c>
      <c r="C155" s="6" t="s">
        <v>106</v>
      </c>
      <c r="D155" s="44">
        <v>59</v>
      </c>
      <c r="E155" s="4"/>
      <c r="F155" s="4"/>
      <c r="G155" s="4"/>
      <c r="H155" s="4"/>
      <c r="I155" s="4"/>
      <c r="J155" s="4"/>
      <c r="K155" s="45">
        <v>53.29</v>
      </c>
      <c r="L155" s="45"/>
    </row>
    <row r="156" spans="1:12" x14ac:dyDescent="0.2">
      <c r="A156" s="6" t="s">
        <v>105</v>
      </c>
      <c r="B156" s="7" t="s">
        <v>26</v>
      </c>
      <c r="C156" s="6">
        <v>200</v>
      </c>
      <c r="D156" s="44">
        <v>60</v>
      </c>
      <c r="E156" s="4"/>
      <c r="F156" s="4"/>
      <c r="G156" s="4"/>
      <c r="H156" s="4"/>
      <c r="I156" s="4"/>
      <c r="J156" s="4"/>
      <c r="K156" s="45">
        <v>2.11</v>
      </c>
      <c r="L156" s="45"/>
    </row>
    <row r="157" spans="1:12" x14ac:dyDescent="0.2">
      <c r="A157" s="6" t="s">
        <v>4</v>
      </c>
      <c r="B157" s="4" t="s">
        <v>33</v>
      </c>
      <c r="C157" s="6">
        <v>50</v>
      </c>
      <c r="D157" s="44">
        <v>10</v>
      </c>
      <c r="E157" s="4"/>
      <c r="F157" s="4"/>
      <c r="G157" s="4"/>
      <c r="H157" s="4"/>
      <c r="I157" s="4"/>
      <c r="J157" s="4"/>
      <c r="K157" s="45">
        <v>1.64</v>
      </c>
      <c r="L157" s="45"/>
    </row>
    <row r="158" spans="1:12" x14ac:dyDescent="0.2">
      <c r="A158" s="6" t="s">
        <v>4</v>
      </c>
      <c r="B158" s="4" t="s">
        <v>12</v>
      </c>
      <c r="C158" s="6">
        <v>40</v>
      </c>
      <c r="D158" s="44">
        <v>13</v>
      </c>
      <c r="E158" s="4"/>
      <c r="F158" s="4"/>
      <c r="G158" s="4"/>
      <c r="H158" s="4"/>
      <c r="I158" s="4"/>
      <c r="J158" s="4"/>
      <c r="K158" s="45">
        <v>1.6</v>
      </c>
      <c r="L158" s="45"/>
    </row>
    <row r="159" spans="1:12" x14ac:dyDescent="0.2">
      <c r="A159" s="4"/>
      <c r="B159" s="6" t="s">
        <v>69</v>
      </c>
      <c r="C159" s="6"/>
      <c r="D159" s="44"/>
      <c r="E159" s="4"/>
      <c r="F159" s="4"/>
      <c r="G159" s="4"/>
      <c r="H159" s="4"/>
      <c r="I159" s="4"/>
      <c r="J159" s="4"/>
      <c r="K159" s="77">
        <f>SUM(K151:K158)</f>
        <v>72.009999999999991</v>
      </c>
      <c r="L159" s="45"/>
    </row>
    <row r="160" spans="1:12" x14ac:dyDescent="0.2">
      <c r="K160" s="78">
        <f>K159+K150</f>
        <v>98.72</v>
      </c>
      <c r="L160" s="47"/>
    </row>
    <row r="162" spans="1:12" x14ac:dyDescent="0.2">
      <c r="A162" s="8" t="s">
        <v>109</v>
      </c>
      <c r="C162" s="1"/>
    </row>
    <row r="163" spans="1:12" x14ac:dyDescent="0.2">
      <c r="A163" s="8" t="s">
        <v>36</v>
      </c>
      <c r="C163" s="1"/>
    </row>
    <row r="164" spans="1:12" x14ac:dyDescent="0.2">
      <c r="A164" s="8" t="s">
        <v>37</v>
      </c>
      <c r="C164" s="1"/>
    </row>
    <row r="165" spans="1:12" x14ac:dyDescent="0.2">
      <c r="A165" s="8" t="s">
        <v>38</v>
      </c>
      <c r="C165" s="1"/>
    </row>
    <row r="166" spans="1:12" x14ac:dyDescent="0.2">
      <c r="A166" s="109" t="s">
        <v>8</v>
      </c>
      <c r="B166" s="109" t="s">
        <v>34</v>
      </c>
      <c r="C166" s="23" t="s">
        <v>39</v>
      </c>
      <c r="D166" s="23" t="s">
        <v>185</v>
      </c>
      <c r="E166" s="8"/>
      <c r="F166" s="8"/>
      <c r="G166" s="8"/>
      <c r="H166" s="8"/>
      <c r="I166" s="8"/>
      <c r="J166" s="8"/>
      <c r="K166" s="56" t="s">
        <v>186</v>
      </c>
      <c r="L166" s="4"/>
    </row>
    <row r="167" spans="1:12" x14ac:dyDescent="0.2">
      <c r="A167" s="110"/>
      <c r="B167" s="110"/>
      <c r="C167" s="24" t="s">
        <v>40</v>
      </c>
      <c r="D167" s="60" t="s">
        <v>184</v>
      </c>
      <c r="E167" s="8"/>
      <c r="F167" s="8"/>
      <c r="G167" s="8"/>
      <c r="H167" s="8"/>
      <c r="I167" s="8"/>
      <c r="J167" s="8"/>
      <c r="K167" s="61" t="s">
        <v>187</v>
      </c>
      <c r="L167" s="4"/>
    </row>
    <row r="168" spans="1:12" x14ac:dyDescent="0.2">
      <c r="A168" s="30">
        <v>1</v>
      </c>
      <c r="B168" s="30">
        <v>2</v>
      </c>
      <c r="C168" s="31">
        <v>3</v>
      </c>
      <c r="D168" s="44">
        <v>4</v>
      </c>
      <c r="E168" s="6"/>
      <c r="F168" s="6"/>
      <c r="G168" s="6"/>
      <c r="H168" s="6"/>
      <c r="I168" s="6"/>
      <c r="J168" s="6"/>
      <c r="K168" s="6">
        <v>5</v>
      </c>
      <c r="L168" s="4"/>
    </row>
    <row r="169" spans="1:12" x14ac:dyDescent="0.2">
      <c r="A169" s="27"/>
      <c r="B169" s="30" t="s">
        <v>59</v>
      </c>
      <c r="C169" s="28"/>
      <c r="D169" s="44"/>
      <c r="E169" s="4"/>
      <c r="F169" s="4"/>
      <c r="G169" s="4"/>
      <c r="H169" s="4"/>
      <c r="I169" s="4"/>
      <c r="J169" s="4"/>
      <c r="K169" s="4"/>
      <c r="L169" s="4"/>
    </row>
    <row r="170" spans="1:12" x14ac:dyDescent="0.2">
      <c r="A170" s="6" t="s">
        <v>110</v>
      </c>
      <c r="B170" s="4" t="s">
        <v>111</v>
      </c>
      <c r="C170" s="6">
        <v>150</v>
      </c>
      <c r="D170" s="44">
        <v>61</v>
      </c>
      <c r="E170" s="4"/>
      <c r="F170" s="4"/>
      <c r="G170" s="4"/>
      <c r="H170" s="4"/>
      <c r="I170" s="4"/>
      <c r="J170" s="4"/>
      <c r="K170" s="45">
        <v>3.91</v>
      </c>
      <c r="L170" s="45">
        <v>4</v>
      </c>
    </row>
    <row r="171" spans="1:12" x14ac:dyDescent="0.2">
      <c r="A171" s="6" t="s">
        <v>76</v>
      </c>
      <c r="B171" s="4" t="s">
        <v>56</v>
      </c>
      <c r="C171" s="6">
        <v>10</v>
      </c>
      <c r="D171" s="44">
        <v>4</v>
      </c>
      <c r="E171" s="4"/>
      <c r="F171" s="4"/>
      <c r="G171" s="4"/>
      <c r="H171" s="4"/>
      <c r="I171" s="4"/>
      <c r="J171" s="4"/>
      <c r="K171" s="45">
        <v>2.61</v>
      </c>
      <c r="L171" s="45"/>
    </row>
    <row r="172" spans="1:12" x14ac:dyDescent="0.2">
      <c r="A172" s="6" t="s">
        <v>77</v>
      </c>
      <c r="B172" s="4" t="s">
        <v>78</v>
      </c>
      <c r="C172" s="6">
        <v>20</v>
      </c>
      <c r="D172" s="44">
        <v>5</v>
      </c>
      <c r="E172" s="4"/>
      <c r="F172" s="4"/>
      <c r="G172" s="4"/>
      <c r="H172" s="4"/>
      <c r="I172" s="4"/>
      <c r="J172" s="4"/>
      <c r="K172" s="45">
        <v>5.64</v>
      </c>
      <c r="L172" s="45"/>
    </row>
    <row r="173" spans="1:12" x14ac:dyDescent="0.2">
      <c r="A173" s="6" t="s">
        <v>224</v>
      </c>
      <c r="B173" s="4" t="s">
        <v>16</v>
      </c>
      <c r="C173" s="6">
        <v>200</v>
      </c>
      <c r="D173" s="44">
        <v>28</v>
      </c>
      <c r="E173" s="4"/>
      <c r="F173" s="4"/>
      <c r="G173" s="4"/>
      <c r="H173" s="4"/>
      <c r="I173" s="4"/>
      <c r="J173" s="4"/>
      <c r="K173" s="45">
        <v>2.88</v>
      </c>
      <c r="L173" s="45"/>
    </row>
    <row r="174" spans="1:12" x14ac:dyDescent="0.2">
      <c r="A174" s="6" t="s">
        <v>4</v>
      </c>
      <c r="B174" s="4" t="s">
        <v>33</v>
      </c>
      <c r="C174" s="6">
        <v>30</v>
      </c>
      <c r="D174" s="44">
        <v>8</v>
      </c>
      <c r="E174" s="4"/>
      <c r="F174" s="4"/>
      <c r="G174" s="4"/>
      <c r="H174" s="4"/>
      <c r="I174" s="4"/>
      <c r="J174" s="4"/>
      <c r="K174" s="45">
        <v>0.98</v>
      </c>
      <c r="L174" s="45"/>
    </row>
    <row r="175" spans="1:12" x14ac:dyDescent="0.2">
      <c r="A175" s="6" t="s">
        <v>4</v>
      </c>
      <c r="B175" s="4" t="s">
        <v>12</v>
      </c>
      <c r="C175" s="6">
        <v>20</v>
      </c>
      <c r="D175" s="44">
        <v>11</v>
      </c>
      <c r="E175" s="4"/>
      <c r="F175" s="4"/>
      <c r="G175" s="4"/>
      <c r="H175" s="4"/>
      <c r="I175" s="4"/>
      <c r="J175" s="4"/>
      <c r="K175" s="45">
        <v>0.8</v>
      </c>
      <c r="L175" s="45"/>
    </row>
    <row r="176" spans="1:12" x14ac:dyDescent="0.2">
      <c r="A176" s="6"/>
      <c r="B176" s="32" t="s">
        <v>60</v>
      </c>
      <c r="C176" s="6"/>
      <c r="D176" s="44"/>
      <c r="E176" s="4"/>
      <c r="F176" s="4"/>
      <c r="G176" s="4"/>
      <c r="H176" s="4"/>
      <c r="I176" s="4"/>
      <c r="J176" s="4"/>
      <c r="K176" s="77">
        <f>SUM(K170:K175)</f>
        <v>16.82</v>
      </c>
      <c r="L176" s="45"/>
    </row>
    <row r="177" spans="1:12" x14ac:dyDescent="0.2">
      <c r="A177" s="6" t="s">
        <v>97</v>
      </c>
      <c r="B177" s="7" t="s">
        <v>161</v>
      </c>
      <c r="C177" s="6">
        <v>60</v>
      </c>
      <c r="D177" s="44">
        <v>63</v>
      </c>
      <c r="E177" s="4"/>
      <c r="F177" s="4"/>
      <c r="G177" s="4"/>
      <c r="H177" s="4"/>
      <c r="I177" s="4"/>
      <c r="J177" s="4"/>
      <c r="K177" s="45">
        <v>1.64</v>
      </c>
      <c r="L177" s="45"/>
    </row>
    <row r="178" spans="1:12" x14ac:dyDescent="0.2">
      <c r="A178" s="6" t="s">
        <v>244</v>
      </c>
      <c r="B178" s="7" t="s">
        <v>245</v>
      </c>
      <c r="C178" s="6">
        <v>60</v>
      </c>
      <c r="D178" s="38">
        <v>65</v>
      </c>
      <c r="E178" s="4"/>
      <c r="F178" s="4"/>
      <c r="G178" s="4"/>
      <c r="H178" s="4"/>
      <c r="I178" s="4"/>
      <c r="J178" s="4"/>
      <c r="K178" s="75">
        <v>5.29</v>
      </c>
      <c r="L178" s="45"/>
    </row>
    <row r="179" spans="1:12" x14ac:dyDescent="0.2">
      <c r="A179" s="115" t="s">
        <v>113</v>
      </c>
      <c r="B179" s="18" t="s">
        <v>120</v>
      </c>
      <c r="C179" s="115">
        <v>200</v>
      </c>
      <c r="D179" s="115">
        <v>67</v>
      </c>
      <c r="E179" s="4"/>
      <c r="F179" s="4"/>
      <c r="G179" s="4"/>
      <c r="H179" s="4"/>
      <c r="I179" s="4"/>
      <c r="J179" s="4"/>
      <c r="K179" s="107">
        <v>2.2200000000000002</v>
      </c>
      <c r="L179" s="45"/>
    </row>
    <row r="180" spans="1:12" x14ac:dyDescent="0.2">
      <c r="A180" s="116"/>
      <c r="B180" s="14" t="s">
        <v>112</v>
      </c>
      <c r="C180" s="116"/>
      <c r="D180" s="116"/>
      <c r="E180" s="4"/>
      <c r="F180" s="4"/>
      <c r="G180" s="4"/>
      <c r="H180" s="4"/>
      <c r="I180" s="4"/>
      <c r="J180" s="4"/>
      <c r="K180" s="108"/>
      <c r="L180" s="45"/>
    </row>
    <row r="181" spans="1:12" x14ac:dyDescent="0.2">
      <c r="A181" s="6" t="s">
        <v>114</v>
      </c>
      <c r="B181" s="7" t="s">
        <v>115</v>
      </c>
      <c r="C181" s="6">
        <v>150</v>
      </c>
      <c r="D181" s="44">
        <v>69</v>
      </c>
      <c r="E181" s="4"/>
      <c r="F181" s="4"/>
      <c r="G181" s="4"/>
      <c r="H181" s="4"/>
      <c r="I181" s="4"/>
      <c r="J181" s="4"/>
      <c r="K181" s="45">
        <v>5.49</v>
      </c>
      <c r="L181" s="45"/>
    </row>
    <row r="182" spans="1:12" x14ac:dyDescent="0.2">
      <c r="A182" s="6" t="s">
        <v>116</v>
      </c>
      <c r="B182" s="7" t="s">
        <v>117</v>
      </c>
      <c r="C182" s="6">
        <v>80</v>
      </c>
      <c r="D182" s="44">
        <v>71</v>
      </c>
      <c r="E182" s="4"/>
      <c r="F182" s="4"/>
      <c r="G182" s="4"/>
      <c r="H182" s="4"/>
      <c r="I182" s="4"/>
      <c r="J182" s="4"/>
      <c r="K182" s="45">
        <v>15.61</v>
      </c>
      <c r="L182" s="45"/>
    </row>
    <row r="183" spans="1:12" x14ac:dyDescent="0.2">
      <c r="A183" s="6" t="s">
        <v>118</v>
      </c>
      <c r="B183" s="7" t="s">
        <v>119</v>
      </c>
      <c r="C183" s="6">
        <v>30</v>
      </c>
      <c r="D183" s="44">
        <v>74</v>
      </c>
      <c r="E183" s="4"/>
      <c r="F183" s="4"/>
      <c r="G183" s="4"/>
      <c r="H183" s="4"/>
      <c r="I183" s="4"/>
      <c r="J183" s="4"/>
      <c r="K183" s="45">
        <v>1.02</v>
      </c>
      <c r="L183" s="45"/>
    </row>
    <row r="184" spans="1:12" x14ac:dyDescent="0.2">
      <c r="A184" s="6" t="s">
        <v>4</v>
      </c>
      <c r="B184" s="7" t="s">
        <v>28</v>
      </c>
      <c r="C184" s="6">
        <v>200</v>
      </c>
      <c r="D184" s="44">
        <v>75</v>
      </c>
      <c r="E184" s="4"/>
      <c r="F184" s="4"/>
      <c r="G184" s="4"/>
      <c r="H184" s="4"/>
      <c r="I184" s="4"/>
      <c r="J184" s="4"/>
      <c r="K184" s="45">
        <v>4.2699999999999996</v>
      </c>
      <c r="L184" s="45"/>
    </row>
    <row r="185" spans="1:12" x14ac:dyDescent="0.2">
      <c r="A185" s="6" t="s">
        <v>4</v>
      </c>
      <c r="B185" s="4" t="s">
        <v>33</v>
      </c>
      <c r="C185" s="6">
        <v>40</v>
      </c>
      <c r="D185" s="44">
        <v>9</v>
      </c>
      <c r="E185" s="4"/>
      <c r="F185" s="4"/>
      <c r="G185" s="4"/>
      <c r="H185" s="4"/>
      <c r="I185" s="4"/>
      <c r="J185" s="4"/>
      <c r="K185" s="45">
        <v>1.31</v>
      </c>
      <c r="L185" s="45"/>
    </row>
    <row r="186" spans="1:12" x14ac:dyDescent="0.2">
      <c r="A186" s="6" t="s">
        <v>4</v>
      </c>
      <c r="B186" s="4" t="s">
        <v>12</v>
      </c>
      <c r="C186" s="6">
        <v>30</v>
      </c>
      <c r="D186" s="44">
        <v>12</v>
      </c>
      <c r="E186" s="4"/>
      <c r="F186" s="4"/>
      <c r="G186" s="4"/>
      <c r="H186" s="4"/>
      <c r="I186" s="4"/>
      <c r="J186" s="4"/>
      <c r="K186" s="45">
        <v>1.2</v>
      </c>
      <c r="L186" s="45"/>
    </row>
    <row r="187" spans="1:12" x14ac:dyDescent="0.2">
      <c r="A187" s="4"/>
      <c r="B187" s="6" t="s">
        <v>69</v>
      </c>
      <c r="C187" s="6"/>
      <c r="D187" s="44"/>
      <c r="E187" s="4"/>
      <c r="F187" s="4"/>
      <c r="G187" s="4"/>
      <c r="H187" s="4"/>
      <c r="I187" s="4"/>
      <c r="J187" s="4"/>
      <c r="K187" s="77">
        <f>K177+K179+K181+K182+K183+K184+K185+K186</f>
        <v>32.76</v>
      </c>
      <c r="L187" s="77">
        <f>K178+K179+K181+K182+K183+K184+K185+K186</f>
        <v>36.410000000000004</v>
      </c>
    </row>
    <row r="188" spans="1:12" x14ac:dyDescent="0.2">
      <c r="C188" s="1"/>
      <c r="K188" s="78">
        <f>K176+K187</f>
        <v>49.58</v>
      </c>
      <c r="L188" s="78">
        <f>K176+L187</f>
        <v>53.230000000000004</v>
      </c>
    </row>
    <row r="189" spans="1:12" x14ac:dyDescent="0.2">
      <c r="A189" s="8" t="s">
        <v>109</v>
      </c>
      <c r="C189" s="1"/>
    </row>
    <row r="190" spans="1:12" x14ac:dyDescent="0.2">
      <c r="A190" s="8" t="s">
        <v>36</v>
      </c>
      <c r="C190" s="1"/>
    </row>
    <row r="191" spans="1:12" x14ac:dyDescent="0.2">
      <c r="A191" s="8" t="s">
        <v>37</v>
      </c>
      <c r="C191" s="1"/>
    </row>
    <row r="192" spans="1:12" x14ac:dyDescent="0.2">
      <c r="A192" s="8" t="s">
        <v>70</v>
      </c>
      <c r="C192" s="1"/>
    </row>
    <row r="193" spans="1:21" x14ac:dyDescent="0.2">
      <c r="A193" s="109" t="s">
        <v>8</v>
      </c>
      <c r="B193" s="109" t="s">
        <v>34</v>
      </c>
      <c r="C193" s="23" t="s">
        <v>39</v>
      </c>
      <c r="D193" s="23" t="s">
        <v>185</v>
      </c>
      <c r="E193" s="8"/>
      <c r="F193" s="8"/>
      <c r="G193" s="8"/>
      <c r="H193" s="8"/>
      <c r="I193" s="8"/>
      <c r="J193" s="8"/>
      <c r="K193" s="56" t="s">
        <v>186</v>
      </c>
      <c r="L193" s="4"/>
    </row>
    <row r="194" spans="1:21" x14ac:dyDescent="0.2">
      <c r="A194" s="110"/>
      <c r="B194" s="110"/>
      <c r="C194" s="24" t="s">
        <v>40</v>
      </c>
      <c r="D194" s="60" t="s">
        <v>184</v>
      </c>
      <c r="E194" s="8"/>
      <c r="F194" s="8"/>
      <c r="G194" s="8"/>
      <c r="H194" s="8"/>
      <c r="I194" s="8"/>
      <c r="J194" s="8"/>
      <c r="K194" s="61" t="s">
        <v>187</v>
      </c>
      <c r="L194" s="4"/>
    </row>
    <row r="195" spans="1:21" x14ac:dyDescent="0.2">
      <c r="A195" s="30">
        <v>1</v>
      </c>
      <c r="B195" s="30">
        <v>2</v>
      </c>
      <c r="C195" s="31">
        <v>3</v>
      </c>
      <c r="D195" s="44">
        <v>4</v>
      </c>
      <c r="E195" s="6"/>
      <c r="F195" s="6"/>
      <c r="G195" s="6"/>
      <c r="H195" s="6"/>
      <c r="I195" s="6"/>
      <c r="J195" s="6"/>
      <c r="K195" s="6">
        <v>5</v>
      </c>
      <c r="L195" s="4"/>
    </row>
    <row r="196" spans="1:21" x14ac:dyDescent="0.2">
      <c r="A196" s="27"/>
      <c r="B196" s="30" t="s">
        <v>59</v>
      </c>
      <c r="C196" s="39"/>
      <c r="D196" s="44"/>
      <c r="E196" s="4"/>
      <c r="F196" s="4"/>
      <c r="G196" s="4"/>
      <c r="H196" s="4"/>
      <c r="I196" s="4"/>
      <c r="J196" s="4"/>
      <c r="K196" s="4"/>
      <c r="L196" s="4"/>
    </row>
    <row r="197" spans="1:21" x14ac:dyDescent="0.2">
      <c r="A197" s="6" t="s">
        <v>110</v>
      </c>
      <c r="B197" s="4" t="s">
        <v>111</v>
      </c>
      <c r="C197" s="6">
        <v>200</v>
      </c>
      <c r="D197" s="44">
        <v>62</v>
      </c>
      <c r="E197" s="4"/>
      <c r="F197" s="4"/>
      <c r="G197" s="4"/>
      <c r="H197" s="4"/>
      <c r="I197" s="4"/>
      <c r="J197" s="4"/>
      <c r="K197" s="45">
        <v>5.21</v>
      </c>
      <c r="L197" s="45">
        <v>5.33</v>
      </c>
    </row>
    <row r="198" spans="1:21" x14ac:dyDescent="0.2">
      <c r="A198" s="6" t="s">
        <v>76</v>
      </c>
      <c r="B198" s="4" t="s">
        <v>56</v>
      </c>
      <c r="C198" s="6">
        <v>10</v>
      </c>
      <c r="D198" s="44">
        <v>4</v>
      </c>
      <c r="E198" s="4"/>
      <c r="F198" s="4"/>
      <c r="G198" s="4"/>
      <c r="H198" s="4"/>
      <c r="I198" s="4"/>
      <c r="J198" s="4"/>
      <c r="K198" s="45">
        <v>2.61</v>
      </c>
      <c r="L198" s="45"/>
    </row>
    <row r="199" spans="1:21" x14ac:dyDescent="0.2">
      <c r="A199" s="6" t="s">
        <v>77</v>
      </c>
      <c r="B199" s="4" t="s">
        <v>78</v>
      </c>
      <c r="C199" s="6">
        <v>25</v>
      </c>
      <c r="D199" s="44">
        <v>6</v>
      </c>
      <c r="E199" s="4"/>
      <c r="F199" s="4"/>
      <c r="G199" s="4"/>
      <c r="H199" s="4"/>
      <c r="I199" s="4"/>
      <c r="J199" s="4"/>
      <c r="K199" s="45">
        <v>6.92</v>
      </c>
      <c r="L199" s="45"/>
    </row>
    <row r="200" spans="1:21" x14ac:dyDescent="0.2">
      <c r="A200" s="6" t="s">
        <v>224</v>
      </c>
      <c r="B200" s="4" t="s">
        <v>16</v>
      </c>
      <c r="C200" s="6">
        <v>200</v>
      </c>
      <c r="D200" s="44">
        <v>28</v>
      </c>
      <c r="E200" s="4"/>
      <c r="F200" s="4"/>
      <c r="G200" s="4"/>
      <c r="H200" s="4"/>
      <c r="I200" s="4"/>
      <c r="J200" s="4"/>
      <c r="K200" s="45">
        <v>2.88</v>
      </c>
      <c r="L200" s="45"/>
    </row>
    <row r="201" spans="1:21" x14ac:dyDescent="0.2">
      <c r="A201" s="6" t="s">
        <v>4</v>
      </c>
      <c r="B201" s="4" t="s">
        <v>33</v>
      </c>
      <c r="C201" s="6">
        <v>40</v>
      </c>
      <c r="D201" s="44">
        <v>9</v>
      </c>
      <c r="E201" s="4"/>
      <c r="F201" s="4"/>
      <c r="G201" s="4"/>
      <c r="H201" s="4"/>
      <c r="I201" s="4"/>
      <c r="J201" s="4"/>
      <c r="K201" s="45">
        <v>1.31</v>
      </c>
      <c r="L201" s="45"/>
    </row>
    <row r="202" spans="1:21" x14ac:dyDescent="0.2">
      <c r="A202" s="6" t="s">
        <v>4</v>
      </c>
      <c r="B202" s="4" t="s">
        <v>12</v>
      </c>
      <c r="C202" s="6">
        <v>30</v>
      </c>
      <c r="D202" s="44">
        <v>12</v>
      </c>
      <c r="E202" s="4"/>
      <c r="F202" s="4"/>
      <c r="G202" s="4"/>
      <c r="H202" s="4"/>
      <c r="I202" s="4"/>
      <c r="J202" s="4"/>
      <c r="K202" s="45">
        <v>1.2</v>
      </c>
      <c r="L202" s="45"/>
    </row>
    <row r="203" spans="1:21" x14ac:dyDescent="0.2">
      <c r="A203" s="6"/>
      <c r="B203" s="32" t="s">
        <v>60</v>
      </c>
      <c r="C203" s="6"/>
      <c r="D203" s="44"/>
      <c r="E203" s="4"/>
      <c r="F203" s="4"/>
      <c r="G203" s="4"/>
      <c r="H203" s="4"/>
      <c r="I203" s="4"/>
      <c r="J203" s="4"/>
      <c r="K203" s="77">
        <f>SUM(K197:K202)</f>
        <v>20.13</v>
      </c>
      <c r="L203" s="45"/>
    </row>
    <row r="204" spans="1:21" s="16" customFormat="1" x14ac:dyDescent="0.2">
      <c r="A204" s="59" t="s">
        <v>97</v>
      </c>
      <c r="B204" s="35" t="s">
        <v>161</v>
      </c>
      <c r="C204" s="59">
        <v>100</v>
      </c>
      <c r="D204" s="38">
        <v>64</v>
      </c>
      <c r="E204" s="13"/>
      <c r="F204" s="13"/>
      <c r="G204" s="13"/>
      <c r="H204" s="13"/>
      <c r="I204" s="13"/>
      <c r="J204" s="13"/>
      <c r="K204" s="75">
        <v>2.73</v>
      </c>
      <c r="L204" s="75"/>
      <c r="M204"/>
      <c r="N204"/>
      <c r="O204"/>
      <c r="P204"/>
      <c r="Q204"/>
      <c r="R204"/>
      <c r="S204"/>
      <c r="T204"/>
      <c r="U204"/>
    </row>
    <row r="205" spans="1:21" s="16" customFormat="1" x14ac:dyDescent="0.2">
      <c r="A205" s="6" t="s">
        <v>244</v>
      </c>
      <c r="B205" s="7" t="s">
        <v>245</v>
      </c>
      <c r="C205" s="6">
        <v>100</v>
      </c>
      <c r="D205" s="44">
        <v>66</v>
      </c>
      <c r="E205" s="4"/>
      <c r="F205" s="4"/>
      <c r="G205" s="4"/>
      <c r="H205" s="4"/>
      <c r="I205" s="4"/>
      <c r="J205" s="4"/>
      <c r="K205" s="45">
        <v>8.82</v>
      </c>
      <c r="L205" s="45"/>
    </row>
    <row r="206" spans="1:21" x14ac:dyDescent="0.2">
      <c r="A206" s="115" t="s">
        <v>113</v>
      </c>
      <c r="B206" s="35" t="s">
        <v>120</v>
      </c>
      <c r="C206" s="115">
        <v>250</v>
      </c>
      <c r="D206" s="115">
        <v>68</v>
      </c>
      <c r="E206" s="14"/>
      <c r="F206" s="14"/>
      <c r="G206" s="14"/>
      <c r="H206" s="14"/>
      <c r="I206" s="14"/>
      <c r="J206" s="14"/>
      <c r="K206" s="107">
        <v>2.78</v>
      </c>
      <c r="L206" s="81"/>
    </row>
    <row r="207" spans="1:21" x14ac:dyDescent="0.2">
      <c r="A207" s="116"/>
      <c r="B207" s="14" t="s">
        <v>112</v>
      </c>
      <c r="C207" s="116"/>
      <c r="D207" s="116"/>
      <c r="E207" s="4"/>
      <c r="F207" s="4"/>
      <c r="G207" s="4"/>
      <c r="H207" s="4"/>
      <c r="I207" s="4"/>
      <c r="J207" s="4"/>
      <c r="K207" s="108"/>
      <c r="L207" s="45"/>
    </row>
    <row r="208" spans="1:21" x14ac:dyDescent="0.2">
      <c r="A208" s="6" t="s">
        <v>114</v>
      </c>
      <c r="B208" s="7" t="s">
        <v>115</v>
      </c>
      <c r="C208" s="6">
        <v>180</v>
      </c>
      <c r="D208" s="44">
        <v>70</v>
      </c>
      <c r="E208" s="4"/>
      <c r="F208" s="4"/>
      <c r="G208" s="4"/>
      <c r="H208" s="4"/>
      <c r="I208" s="4"/>
      <c r="J208" s="4"/>
      <c r="K208" s="45">
        <v>6.33</v>
      </c>
      <c r="L208" s="45"/>
    </row>
    <row r="209" spans="1:12" x14ac:dyDescent="0.2">
      <c r="A209" s="6" t="s">
        <v>116</v>
      </c>
      <c r="B209" s="7" t="s">
        <v>117</v>
      </c>
      <c r="C209" s="6">
        <v>100</v>
      </c>
      <c r="D209" s="44">
        <v>72</v>
      </c>
      <c r="E209" s="4"/>
      <c r="F209" s="4"/>
      <c r="G209" s="4"/>
      <c r="H209" s="4"/>
      <c r="I209" s="4"/>
      <c r="J209" s="4"/>
      <c r="K209" s="45">
        <v>19.510000000000002</v>
      </c>
      <c r="L209" s="45"/>
    </row>
    <row r="210" spans="1:12" x14ac:dyDescent="0.2">
      <c r="A210" s="6" t="s">
        <v>118</v>
      </c>
      <c r="B210" s="7" t="s">
        <v>119</v>
      </c>
      <c r="C210" s="6">
        <v>30</v>
      </c>
      <c r="D210" s="44">
        <v>74</v>
      </c>
      <c r="E210" s="4"/>
      <c r="F210" s="4"/>
      <c r="G210" s="4"/>
      <c r="H210" s="4"/>
      <c r="I210" s="4"/>
      <c r="J210" s="4"/>
      <c r="K210" s="45">
        <v>1.02</v>
      </c>
      <c r="L210" s="45"/>
    </row>
    <row r="211" spans="1:12" x14ac:dyDescent="0.2">
      <c r="A211" s="6" t="s">
        <v>4</v>
      </c>
      <c r="B211" s="7" t="s">
        <v>28</v>
      </c>
      <c r="C211" s="6">
        <v>200</v>
      </c>
      <c r="D211" s="44">
        <v>75</v>
      </c>
      <c r="E211" s="4"/>
      <c r="F211" s="4"/>
      <c r="G211" s="4"/>
      <c r="H211" s="4"/>
      <c r="I211" s="4"/>
      <c r="J211" s="4"/>
      <c r="K211" s="45">
        <v>4.2699999999999996</v>
      </c>
      <c r="L211" s="45"/>
    </row>
    <row r="212" spans="1:12" x14ac:dyDescent="0.2">
      <c r="A212" s="6" t="s">
        <v>4</v>
      </c>
      <c r="B212" s="4" t="s">
        <v>33</v>
      </c>
      <c r="C212" s="6">
        <v>50</v>
      </c>
      <c r="D212" s="44">
        <v>10</v>
      </c>
      <c r="E212" s="4"/>
      <c r="F212" s="4"/>
      <c r="G212" s="4"/>
      <c r="H212" s="4"/>
      <c r="I212" s="4"/>
      <c r="J212" s="4"/>
      <c r="K212" s="45">
        <v>1.64</v>
      </c>
      <c r="L212" s="45"/>
    </row>
    <row r="213" spans="1:12" x14ac:dyDescent="0.2">
      <c r="A213" s="6" t="s">
        <v>4</v>
      </c>
      <c r="B213" s="4" t="s">
        <v>12</v>
      </c>
      <c r="C213" s="6">
        <v>40</v>
      </c>
      <c r="D213" s="44">
        <v>13</v>
      </c>
      <c r="E213" s="4"/>
      <c r="F213" s="4"/>
      <c r="G213" s="4"/>
      <c r="H213" s="4"/>
      <c r="I213" s="4"/>
      <c r="J213" s="4"/>
      <c r="K213" s="45">
        <v>1.6</v>
      </c>
      <c r="L213" s="45"/>
    </row>
    <row r="214" spans="1:12" x14ac:dyDescent="0.2">
      <c r="A214" s="4"/>
      <c r="B214" s="5" t="s">
        <v>69</v>
      </c>
      <c r="C214" s="5"/>
      <c r="D214" s="44"/>
      <c r="E214" s="4"/>
      <c r="F214" s="4"/>
      <c r="G214" s="4"/>
      <c r="H214" s="4"/>
      <c r="I214" s="4"/>
      <c r="J214" s="4"/>
      <c r="K214" s="77">
        <f>K204+K206+K208+K209+K210+K211+K212+K213</f>
        <v>39.880000000000003</v>
      </c>
      <c r="L214" s="77">
        <f>K205+K206+K208+K209+K210+K211+K212+K213</f>
        <v>45.970000000000006</v>
      </c>
    </row>
    <row r="215" spans="1:12" x14ac:dyDescent="0.2">
      <c r="A215" s="16"/>
      <c r="B215" s="17"/>
      <c r="C215" s="17"/>
      <c r="K215" s="78">
        <f>K214+K203</f>
        <v>60.010000000000005</v>
      </c>
      <c r="L215" s="78">
        <f>L214+K203</f>
        <v>66.100000000000009</v>
      </c>
    </row>
    <row r="216" spans="1:12" x14ac:dyDescent="0.2">
      <c r="A216" s="8" t="s">
        <v>121</v>
      </c>
      <c r="C216" s="1"/>
    </row>
    <row r="217" spans="1:12" x14ac:dyDescent="0.2">
      <c r="A217" s="8" t="s">
        <v>36</v>
      </c>
      <c r="C217" s="1"/>
    </row>
    <row r="218" spans="1:12" x14ac:dyDescent="0.2">
      <c r="A218" s="8" t="s">
        <v>37</v>
      </c>
      <c r="C218" s="1"/>
    </row>
    <row r="219" spans="1:12" x14ac:dyDescent="0.2">
      <c r="A219" s="8" t="s">
        <v>38</v>
      </c>
      <c r="C219" s="1"/>
    </row>
    <row r="220" spans="1:12" x14ac:dyDescent="0.2">
      <c r="A220" s="109" t="s">
        <v>8</v>
      </c>
      <c r="B220" s="109" t="s">
        <v>34</v>
      </c>
      <c r="C220" s="23" t="s">
        <v>39</v>
      </c>
      <c r="D220" s="23" t="s">
        <v>185</v>
      </c>
      <c r="E220" s="8"/>
      <c r="F220" s="8"/>
      <c r="G220" s="8"/>
      <c r="H220" s="8"/>
      <c r="I220" s="8"/>
      <c r="J220" s="8"/>
      <c r="K220" s="56" t="s">
        <v>186</v>
      </c>
      <c r="L220" s="4"/>
    </row>
    <row r="221" spans="1:12" x14ac:dyDescent="0.2">
      <c r="A221" s="110"/>
      <c r="B221" s="110"/>
      <c r="C221" s="24" t="s">
        <v>40</v>
      </c>
      <c r="D221" s="60" t="s">
        <v>184</v>
      </c>
      <c r="E221" s="8"/>
      <c r="F221" s="8"/>
      <c r="G221" s="8"/>
      <c r="H221" s="8"/>
      <c r="I221" s="8"/>
      <c r="J221" s="8"/>
      <c r="K221" s="61" t="s">
        <v>187</v>
      </c>
      <c r="L221" s="4"/>
    </row>
    <row r="222" spans="1:12" x14ac:dyDescent="0.2">
      <c r="A222" s="30">
        <v>1</v>
      </c>
      <c r="B222" s="30">
        <v>2</v>
      </c>
      <c r="C222" s="31">
        <v>3</v>
      </c>
      <c r="D222" s="44">
        <v>4</v>
      </c>
      <c r="E222" s="6"/>
      <c r="F222" s="6"/>
      <c r="G222" s="6"/>
      <c r="H222" s="6"/>
      <c r="I222" s="6"/>
      <c r="J222" s="6"/>
      <c r="K222" s="6">
        <v>5</v>
      </c>
      <c r="L222" s="4"/>
    </row>
    <row r="223" spans="1:12" x14ac:dyDescent="0.2">
      <c r="A223" s="27"/>
      <c r="B223" s="30" t="s">
        <v>59</v>
      </c>
      <c r="C223" s="28"/>
      <c r="D223" s="44"/>
      <c r="E223" s="4"/>
      <c r="F223" s="4"/>
      <c r="G223" s="4"/>
      <c r="H223" s="4"/>
      <c r="I223" s="4"/>
      <c r="J223" s="4"/>
      <c r="K223" s="4"/>
      <c r="L223" s="4"/>
    </row>
    <row r="224" spans="1:12" x14ac:dyDescent="0.2">
      <c r="A224" s="6" t="s">
        <v>122</v>
      </c>
      <c r="B224" s="4" t="s">
        <v>123</v>
      </c>
      <c r="C224" s="6">
        <v>150</v>
      </c>
      <c r="D224" s="44">
        <v>76</v>
      </c>
      <c r="E224" s="4"/>
      <c r="F224" s="4"/>
      <c r="G224" s="4"/>
      <c r="H224" s="4"/>
      <c r="I224" s="4"/>
      <c r="J224" s="4"/>
      <c r="K224" s="45">
        <v>4.28</v>
      </c>
      <c r="L224" s="45"/>
    </row>
    <row r="225" spans="1:12" x14ac:dyDescent="0.2">
      <c r="A225" s="6" t="s">
        <v>76</v>
      </c>
      <c r="B225" s="4" t="s">
        <v>56</v>
      </c>
      <c r="C225" s="6">
        <v>10</v>
      </c>
      <c r="D225" s="44">
        <v>4</v>
      </c>
      <c r="E225" s="4"/>
      <c r="F225" s="4"/>
      <c r="G225" s="4"/>
      <c r="H225" s="4"/>
      <c r="I225" s="4"/>
      <c r="J225" s="4"/>
      <c r="K225" s="45">
        <v>2.61</v>
      </c>
      <c r="L225" s="45"/>
    </row>
    <row r="226" spans="1:12" x14ac:dyDescent="0.2">
      <c r="A226" s="6" t="s">
        <v>95</v>
      </c>
      <c r="B226" s="4" t="s">
        <v>17</v>
      </c>
      <c r="C226" s="6" t="s">
        <v>18</v>
      </c>
      <c r="D226" s="44">
        <v>78</v>
      </c>
      <c r="E226" s="4"/>
      <c r="F226" s="4"/>
      <c r="G226" s="4"/>
      <c r="H226" s="4"/>
      <c r="I226" s="4"/>
      <c r="J226" s="4"/>
      <c r="K226" s="45">
        <v>1.38</v>
      </c>
      <c r="L226" s="45"/>
    </row>
    <row r="227" spans="1:12" x14ac:dyDescent="0.2">
      <c r="A227" s="6" t="s">
        <v>4</v>
      </c>
      <c r="B227" s="4" t="s">
        <v>124</v>
      </c>
      <c r="C227" s="6" t="s">
        <v>182</v>
      </c>
      <c r="D227" s="44">
        <v>79</v>
      </c>
      <c r="E227" s="4"/>
      <c r="F227" s="4"/>
      <c r="G227" s="4"/>
      <c r="H227" s="4"/>
      <c r="I227" s="4"/>
      <c r="J227" s="4"/>
      <c r="K227" s="45">
        <v>5</v>
      </c>
      <c r="L227" s="45"/>
    </row>
    <row r="228" spans="1:12" x14ac:dyDescent="0.2">
      <c r="A228" s="6" t="s">
        <v>4</v>
      </c>
      <c r="B228" s="4" t="s">
        <v>12</v>
      </c>
      <c r="C228" s="6">
        <v>20</v>
      </c>
      <c r="D228" s="44">
        <v>11</v>
      </c>
      <c r="E228" s="4"/>
      <c r="F228" s="4"/>
      <c r="G228" s="4"/>
      <c r="H228" s="4"/>
      <c r="I228" s="4"/>
      <c r="J228" s="4"/>
      <c r="K228" s="45">
        <v>0.8</v>
      </c>
      <c r="L228" s="45"/>
    </row>
    <row r="229" spans="1:12" x14ac:dyDescent="0.2">
      <c r="A229" s="6"/>
      <c r="B229" s="32" t="s">
        <v>60</v>
      </c>
      <c r="C229" s="6"/>
      <c r="D229" s="44"/>
      <c r="E229" s="4"/>
      <c r="F229" s="4"/>
      <c r="G229" s="4"/>
      <c r="H229" s="4"/>
      <c r="I229" s="4"/>
      <c r="J229" s="4"/>
      <c r="K229" s="77">
        <f>SUM(K224:K228)</f>
        <v>14.07</v>
      </c>
      <c r="L229" s="45"/>
    </row>
    <row r="230" spans="1:12" x14ac:dyDescent="0.2">
      <c r="A230" s="6" t="s">
        <v>125</v>
      </c>
      <c r="B230" s="7" t="s">
        <v>29</v>
      </c>
      <c r="C230" s="6">
        <v>60</v>
      </c>
      <c r="D230" s="44">
        <v>80</v>
      </c>
      <c r="E230" s="4"/>
      <c r="F230" s="4"/>
      <c r="G230" s="4"/>
      <c r="H230" s="4"/>
      <c r="I230" s="4"/>
      <c r="J230" s="4"/>
      <c r="K230" s="45">
        <v>2.88</v>
      </c>
      <c r="L230" s="45"/>
    </row>
    <row r="231" spans="1:12" x14ac:dyDescent="0.2">
      <c r="A231" s="6" t="s">
        <v>241</v>
      </c>
      <c r="B231" s="35" t="s">
        <v>246</v>
      </c>
      <c r="C231" s="59">
        <v>60</v>
      </c>
      <c r="D231" s="44">
        <v>82</v>
      </c>
      <c r="E231" s="4"/>
      <c r="F231" s="4"/>
      <c r="G231" s="4"/>
      <c r="H231" s="4"/>
      <c r="I231" s="4"/>
      <c r="J231" s="4"/>
      <c r="K231" s="45">
        <v>5.01</v>
      </c>
      <c r="L231" s="45"/>
    </row>
    <row r="232" spans="1:12" x14ac:dyDescent="0.2">
      <c r="A232" s="37" t="s">
        <v>194</v>
      </c>
      <c r="B232" s="18" t="s">
        <v>128</v>
      </c>
      <c r="C232" s="37" t="s">
        <v>129</v>
      </c>
      <c r="D232" s="44">
        <v>84</v>
      </c>
      <c r="E232" s="4"/>
      <c r="F232" s="4"/>
      <c r="G232" s="4"/>
      <c r="H232" s="4"/>
      <c r="I232" s="4"/>
      <c r="J232" s="4"/>
      <c r="K232" s="45">
        <v>13.96</v>
      </c>
      <c r="L232" s="45"/>
    </row>
    <row r="233" spans="1:12" x14ac:dyDescent="0.2">
      <c r="A233" s="6" t="s">
        <v>130</v>
      </c>
      <c r="B233" s="7" t="s">
        <v>131</v>
      </c>
      <c r="C233" s="6">
        <v>150</v>
      </c>
      <c r="D233" s="44">
        <v>86</v>
      </c>
      <c r="E233" s="4"/>
      <c r="F233" s="4"/>
      <c r="G233" s="4"/>
      <c r="H233" s="4"/>
      <c r="I233" s="4"/>
      <c r="J233" s="4"/>
      <c r="K233" s="45">
        <v>5.13</v>
      </c>
      <c r="L233" s="45"/>
    </row>
    <row r="234" spans="1:12" x14ac:dyDescent="0.2">
      <c r="A234" s="6" t="s">
        <v>229</v>
      </c>
      <c r="B234" s="7" t="s">
        <v>31</v>
      </c>
      <c r="C234" s="6">
        <v>80</v>
      </c>
      <c r="D234" s="44">
        <v>88</v>
      </c>
      <c r="E234" s="4"/>
      <c r="F234" s="4"/>
      <c r="G234" s="4"/>
      <c r="H234" s="4"/>
      <c r="I234" s="4"/>
      <c r="J234" s="4"/>
      <c r="K234" s="45">
        <v>24.25</v>
      </c>
      <c r="L234" s="45"/>
    </row>
    <row r="235" spans="1:12" x14ac:dyDescent="0.2">
      <c r="A235" s="6" t="s">
        <v>118</v>
      </c>
      <c r="B235" s="43" t="s">
        <v>119</v>
      </c>
      <c r="C235" s="6">
        <v>30</v>
      </c>
      <c r="D235" s="44">
        <v>74</v>
      </c>
      <c r="E235" s="4"/>
      <c r="F235" s="4"/>
      <c r="G235" s="4"/>
      <c r="H235" s="4"/>
      <c r="I235" s="4"/>
      <c r="J235" s="4"/>
      <c r="K235" s="45">
        <v>1.02</v>
      </c>
      <c r="L235" s="45"/>
    </row>
    <row r="236" spans="1:12" x14ac:dyDescent="0.2">
      <c r="A236" s="6" t="s">
        <v>67</v>
      </c>
      <c r="B236" s="7" t="s">
        <v>68</v>
      </c>
      <c r="C236" s="6">
        <v>200</v>
      </c>
      <c r="D236" s="44">
        <v>22</v>
      </c>
      <c r="E236" s="4"/>
      <c r="F236" s="4"/>
      <c r="G236" s="4"/>
      <c r="H236" s="4"/>
      <c r="I236" s="4"/>
      <c r="J236" s="4"/>
      <c r="K236" s="45">
        <v>2.7</v>
      </c>
      <c r="L236" s="45"/>
    </row>
    <row r="237" spans="1:12" x14ac:dyDescent="0.2">
      <c r="A237" s="6" t="s">
        <v>4</v>
      </c>
      <c r="B237" s="4" t="s">
        <v>33</v>
      </c>
      <c r="C237" s="6">
        <v>40</v>
      </c>
      <c r="D237" s="44">
        <v>9</v>
      </c>
      <c r="E237" s="4"/>
      <c r="F237" s="4"/>
      <c r="G237" s="4"/>
      <c r="H237" s="4"/>
      <c r="I237" s="4"/>
      <c r="J237" s="4"/>
      <c r="K237" s="45">
        <v>1.31</v>
      </c>
      <c r="L237" s="45"/>
    </row>
    <row r="238" spans="1:12" x14ac:dyDescent="0.2">
      <c r="A238" s="6" t="s">
        <v>4</v>
      </c>
      <c r="B238" s="4" t="s">
        <v>12</v>
      </c>
      <c r="C238" s="6">
        <v>30</v>
      </c>
      <c r="D238" s="44">
        <v>12</v>
      </c>
      <c r="E238" s="4"/>
      <c r="F238" s="4"/>
      <c r="G238" s="4"/>
      <c r="H238" s="4"/>
      <c r="I238" s="4"/>
      <c r="J238" s="4"/>
      <c r="K238" s="45">
        <v>1.2</v>
      </c>
      <c r="L238" s="45"/>
    </row>
    <row r="239" spans="1:12" x14ac:dyDescent="0.2">
      <c r="A239" s="4"/>
      <c r="B239" s="6" t="s">
        <v>69</v>
      </c>
      <c r="C239" s="6"/>
      <c r="D239" s="44"/>
      <c r="E239" s="4"/>
      <c r="F239" s="4"/>
      <c r="G239" s="4"/>
      <c r="H239" s="4"/>
      <c r="I239" s="4"/>
      <c r="J239" s="4"/>
      <c r="K239" s="77">
        <f>K230+K232+K233+K234+K235+K236+K237+K238</f>
        <v>52.45000000000001</v>
      </c>
      <c r="L239" s="77">
        <f>K231+K232+K233+K234+K235+K236+K237+K238</f>
        <v>54.580000000000005</v>
      </c>
    </row>
    <row r="240" spans="1:12" x14ac:dyDescent="0.2">
      <c r="C240" s="1"/>
      <c r="K240" s="78">
        <f>K239+K229</f>
        <v>66.52000000000001</v>
      </c>
      <c r="L240" s="78">
        <f>L239+K229</f>
        <v>68.650000000000006</v>
      </c>
    </row>
    <row r="241" spans="1:12" x14ac:dyDescent="0.2">
      <c r="C241" s="1"/>
      <c r="K241" s="47"/>
      <c r="L241" s="47"/>
    </row>
    <row r="242" spans="1:12" x14ac:dyDescent="0.2">
      <c r="A242" s="8" t="s">
        <v>121</v>
      </c>
      <c r="C242" s="1"/>
    </row>
    <row r="243" spans="1:12" x14ac:dyDescent="0.2">
      <c r="A243" s="8" t="s">
        <v>36</v>
      </c>
      <c r="C243" s="1"/>
    </row>
    <row r="244" spans="1:12" x14ac:dyDescent="0.2">
      <c r="A244" s="8" t="s">
        <v>37</v>
      </c>
      <c r="C244" s="1"/>
    </row>
    <row r="245" spans="1:12" x14ac:dyDescent="0.2">
      <c r="A245" s="8" t="s">
        <v>70</v>
      </c>
      <c r="C245" s="1"/>
    </row>
    <row r="246" spans="1:12" x14ac:dyDescent="0.2">
      <c r="A246" s="109" t="s">
        <v>8</v>
      </c>
      <c r="B246" s="109" t="s">
        <v>34</v>
      </c>
      <c r="C246" s="23" t="s">
        <v>39</v>
      </c>
      <c r="D246" s="23" t="s">
        <v>185</v>
      </c>
      <c r="E246" s="8"/>
      <c r="F246" s="8"/>
      <c r="G246" s="8"/>
      <c r="H246" s="8"/>
      <c r="I246" s="8"/>
      <c r="J246" s="8"/>
      <c r="K246" s="56" t="s">
        <v>186</v>
      </c>
      <c r="L246" s="4"/>
    </row>
    <row r="247" spans="1:12" x14ac:dyDescent="0.2">
      <c r="A247" s="110"/>
      <c r="B247" s="110"/>
      <c r="C247" s="24" t="s">
        <v>40</v>
      </c>
      <c r="D247" s="60" t="s">
        <v>184</v>
      </c>
      <c r="E247" s="8"/>
      <c r="F247" s="8"/>
      <c r="G247" s="8"/>
      <c r="H247" s="8"/>
      <c r="I247" s="8"/>
      <c r="J247" s="8"/>
      <c r="K247" s="61" t="s">
        <v>187</v>
      </c>
      <c r="L247" s="4"/>
    </row>
    <row r="248" spans="1:12" x14ac:dyDescent="0.2">
      <c r="A248" s="30">
        <v>1</v>
      </c>
      <c r="B248" s="30">
        <v>2</v>
      </c>
      <c r="C248" s="31">
        <v>3</v>
      </c>
      <c r="D248" s="44">
        <v>4</v>
      </c>
      <c r="E248" s="6"/>
      <c r="F248" s="6"/>
      <c r="G248" s="6"/>
      <c r="H248" s="6"/>
      <c r="I248" s="6"/>
      <c r="J248" s="6"/>
      <c r="K248" s="6">
        <v>5</v>
      </c>
      <c r="L248" s="4"/>
    </row>
    <row r="249" spans="1:12" x14ac:dyDescent="0.2">
      <c r="A249" s="27"/>
      <c r="B249" s="30" t="s">
        <v>59</v>
      </c>
      <c r="C249" s="39"/>
      <c r="D249" s="44"/>
      <c r="E249" s="4"/>
      <c r="F249" s="4"/>
      <c r="G249" s="4"/>
      <c r="H249" s="4"/>
      <c r="I249" s="4"/>
      <c r="J249" s="4"/>
      <c r="K249" s="4"/>
      <c r="L249" s="4"/>
    </row>
    <row r="250" spans="1:12" x14ac:dyDescent="0.2">
      <c r="A250" s="6" t="s">
        <v>122</v>
      </c>
      <c r="B250" s="4" t="s">
        <v>123</v>
      </c>
      <c r="C250" s="6">
        <v>200</v>
      </c>
      <c r="D250" s="44">
        <v>77</v>
      </c>
      <c r="E250" s="4"/>
      <c r="F250" s="4"/>
      <c r="G250" s="4"/>
      <c r="H250" s="4"/>
      <c r="I250" s="4"/>
      <c r="J250" s="4"/>
      <c r="K250" s="45">
        <v>5.14</v>
      </c>
      <c r="L250" s="45"/>
    </row>
    <row r="251" spans="1:12" x14ac:dyDescent="0.2">
      <c r="A251" s="6" t="s">
        <v>76</v>
      </c>
      <c r="B251" s="4" t="s">
        <v>56</v>
      </c>
      <c r="C251" s="6">
        <v>10</v>
      </c>
      <c r="D251" s="44">
        <v>4</v>
      </c>
      <c r="E251" s="4"/>
      <c r="F251" s="4"/>
      <c r="G251" s="4"/>
      <c r="H251" s="4"/>
      <c r="I251" s="4"/>
      <c r="J251" s="4"/>
      <c r="K251" s="45">
        <v>2.61</v>
      </c>
      <c r="L251" s="45"/>
    </row>
    <row r="252" spans="1:12" x14ac:dyDescent="0.2">
      <c r="A252" s="6" t="s">
        <v>95</v>
      </c>
      <c r="B252" s="4" t="s">
        <v>17</v>
      </c>
      <c r="C252" s="6" t="s">
        <v>18</v>
      </c>
      <c r="D252" s="44">
        <v>78</v>
      </c>
      <c r="E252" s="4"/>
      <c r="F252" s="4"/>
      <c r="G252" s="4"/>
      <c r="H252" s="4"/>
      <c r="I252" s="4"/>
      <c r="J252" s="4"/>
      <c r="K252" s="45">
        <v>1.38</v>
      </c>
      <c r="L252" s="45"/>
    </row>
    <row r="253" spans="1:12" x14ac:dyDescent="0.2">
      <c r="A253" s="6" t="s">
        <v>4</v>
      </c>
      <c r="B253" s="4" t="s">
        <v>124</v>
      </c>
      <c r="C253" s="6" t="s">
        <v>182</v>
      </c>
      <c r="D253" s="44">
        <v>79</v>
      </c>
      <c r="E253" s="4"/>
      <c r="F253" s="4"/>
      <c r="G253" s="4"/>
      <c r="H253" s="4"/>
      <c r="I253" s="4"/>
      <c r="J253" s="4"/>
      <c r="K253" s="45">
        <v>5</v>
      </c>
      <c r="L253" s="45"/>
    </row>
    <row r="254" spans="1:12" x14ac:dyDescent="0.2">
      <c r="A254" s="6" t="s">
        <v>4</v>
      </c>
      <c r="B254" s="4" t="s">
        <v>12</v>
      </c>
      <c r="C254" s="6">
        <v>30</v>
      </c>
      <c r="D254" s="44">
        <v>12</v>
      </c>
      <c r="E254" s="4"/>
      <c r="F254" s="4"/>
      <c r="G254" s="4"/>
      <c r="H254" s="4"/>
      <c r="I254" s="4"/>
      <c r="J254" s="4"/>
      <c r="K254" s="45">
        <v>1.2</v>
      </c>
      <c r="L254" s="45"/>
    </row>
    <row r="255" spans="1:12" x14ac:dyDescent="0.2">
      <c r="A255" s="6"/>
      <c r="B255" s="32" t="s">
        <v>60</v>
      </c>
      <c r="C255" s="6"/>
      <c r="D255" s="44"/>
      <c r="E255" s="4"/>
      <c r="F255" s="4"/>
      <c r="G255" s="4"/>
      <c r="H255" s="4"/>
      <c r="I255" s="4"/>
      <c r="J255" s="4"/>
      <c r="K255" s="77">
        <f>SUM(K250:K254)</f>
        <v>15.329999999999998</v>
      </c>
      <c r="L255" s="45"/>
    </row>
    <row r="256" spans="1:12" x14ac:dyDescent="0.2">
      <c r="A256" s="6" t="s">
        <v>125</v>
      </c>
      <c r="B256" s="7" t="s">
        <v>29</v>
      </c>
      <c r="C256" s="6">
        <v>100</v>
      </c>
      <c r="D256" s="44">
        <v>81</v>
      </c>
      <c r="E256" s="4"/>
      <c r="F256" s="4"/>
      <c r="G256" s="4"/>
      <c r="H256" s="4"/>
      <c r="I256" s="4"/>
      <c r="J256" s="4"/>
      <c r="K256" s="45">
        <v>4.8</v>
      </c>
      <c r="L256" s="45"/>
    </row>
    <row r="257" spans="1:12" x14ac:dyDescent="0.2">
      <c r="A257" s="6" t="s">
        <v>241</v>
      </c>
      <c r="B257" s="35" t="s">
        <v>246</v>
      </c>
      <c r="C257" s="59">
        <v>100</v>
      </c>
      <c r="D257" s="44">
        <v>83</v>
      </c>
      <c r="E257" s="4"/>
      <c r="F257" s="4"/>
      <c r="G257" s="4"/>
      <c r="H257" s="4"/>
      <c r="I257" s="4"/>
      <c r="J257" s="4"/>
      <c r="K257" s="45">
        <v>8.35</v>
      </c>
      <c r="L257" s="45"/>
    </row>
    <row r="258" spans="1:12" x14ac:dyDescent="0.2">
      <c r="A258" s="37" t="s">
        <v>194</v>
      </c>
      <c r="B258" s="18" t="s">
        <v>128</v>
      </c>
      <c r="C258" s="37" t="s">
        <v>71</v>
      </c>
      <c r="D258" s="44">
        <v>85</v>
      </c>
      <c r="E258" s="4"/>
      <c r="F258" s="4"/>
      <c r="G258" s="4"/>
      <c r="H258" s="4"/>
      <c r="I258" s="4"/>
      <c r="J258" s="4"/>
      <c r="K258" s="45">
        <v>14.6</v>
      </c>
      <c r="L258" s="45"/>
    </row>
    <row r="259" spans="1:12" x14ac:dyDescent="0.2">
      <c r="A259" s="6" t="s">
        <v>130</v>
      </c>
      <c r="B259" s="7" t="s">
        <v>131</v>
      </c>
      <c r="C259" s="6">
        <v>180</v>
      </c>
      <c r="D259" s="44">
        <v>87</v>
      </c>
      <c r="E259" s="4"/>
      <c r="F259" s="4"/>
      <c r="G259" s="4"/>
      <c r="H259" s="4"/>
      <c r="I259" s="4"/>
      <c r="J259" s="4"/>
      <c r="K259" s="45">
        <v>5.63</v>
      </c>
      <c r="L259" s="45"/>
    </row>
    <row r="260" spans="1:12" x14ac:dyDescent="0.2">
      <c r="A260" s="6" t="s">
        <v>229</v>
      </c>
      <c r="B260" s="7" t="s">
        <v>31</v>
      </c>
      <c r="C260" s="6">
        <v>100</v>
      </c>
      <c r="D260" s="44">
        <v>89</v>
      </c>
      <c r="E260" s="4"/>
      <c r="F260" s="4"/>
      <c r="G260" s="4"/>
      <c r="H260" s="4"/>
      <c r="I260" s="4"/>
      <c r="J260" s="4"/>
      <c r="K260" s="45">
        <v>30.3</v>
      </c>
      <c r="L260" s="45"/>
    </row>
    <row r="261" spans="1:12" x14ac:dyDescent="0.2">
      <c r="A261" s="6" t="s">
        <v>118</v>
      </c>
      <c r="B261" s="43" t="s">
        <v>119</v>
      </c>
      <c r="C261" s="6">
        <v>30</v>
      </c>
      <c r="D261" s="44">
        <v>74</v>
      </c>
      <c r="E261" s="4"/>
      <c r="F261" s="4"/>
      <c r="G261" s="4"/>
      <c r="H261" s="4"/>
      <c r="I261" s="4"/>
      <c r="J261" s="4"/>
      <c r="K261" s="45">
        <v>1.02</v>
      </c>
      <c r="L261" s="45"/>
    </row>
    <row r="262" spans="1:12" x14ac:dyDescent="0.2">
      <c r="A262" s="6" t="s">
        <v>67</v>
      </c>
      <c r="B262" s="7" t="s">
        <v>68</v>
      </c>
      <c r="C262" s="6">
        <v>200</v>
      </c>
      <c r="D262" s="44">
        <v>22</v>
      </c>
      <c r="E262" s="4"/>
      <c r="F262" s="4"/>
      <c r="G262" s="4"/>
      <c r="H262" s="4"/>
      <c r="I262" s="4"/>
      <c r="J262" s="4"/>
      <c r="K262" s="45">
        <v>2.7</v>
      </c>
      <c r="L262" s="45"/>
    </row>
    <row r="263" spans="1:12" x14ac:dyDescent="0.2">
      <c r="A263" s="6" t="s">
        <v>4</v>
      </c>
      <c r="B263" s="4" t="s">
        <v>33</v>
      </c>
      <c r="C263" s="6">
        <v>50</v>
      </c>
      <c r="D263" s="44">
        <v>10</v>
      </c>
      <c r="E263" s="4"/>
      <c r="F263" s="4"/>
      <c r="G263" s="4"/>
      <c r="H263" s="4"/>
      <c r="I263" s="4"/>
      <c r="J263" s="4"/>
      <c r="K263" s="45">
        <v>1.64</v>
      </c>
      <c r="L263" s="45"/>
    </row>
    <row r="264" spans="1:12" x14ac:dyDescent="0.2">
      <c r="A264" s="6" t="s">
        <v>4</v>
      </c>
      <c r="B264" s="4" t="s">
        <v>12</v>
      </c>
      <c r="C264" s="6">
        <v>40</v>
      </c>
      <c r="D264" s="44">
        <v>13</v>
      </c>
      <c r="E264" s="4"/>
      <c r="F264" s="4"/>
      <c r="G264" s="4"/>
      <c r="H264" s="4"/>
      <c r="I264" s="4"/>
      <c r="J264" s="4"/>
      <c r="K264" s="45">
        <v>1.6</v>
      </c>
      <c r="L264" s="45"/>
    </row>
    <row r="265" spans="1:12" x14ac:dyDescent="0.2">
      <c r="A265" s="4"/>
      <c r="B265" s="6" t="s">
        <v>69</v>
      </c>
      <c r="C265" s="6"/>
      <c r="D265" s="44"/>
      <c r="E265" s="4"/>
      <c r="F265" s="4"/>
      <c r="G265" s="4"/>
      <c r="H265" s="4"/>
      <c r="I265" s="4"/>
      <c r="J265" s="4"/>
      <c r="K265" s="77">
        <f>K256+K258+K259+K260+K261+K262+K263+K264</f>
        <v>62.290000000000006</v>
      </c>
      <c r="L265" s="77">
        <f>K257+K258+K259+K260+K261+K262+K263+K264</f>
        <v>65.839999999999989</v>
      </c>
    </row>
    <row r="266" spans="1:12" x14ac:dyDescent="0.2">
      <c r="A266" s="16"/>
      <c r="B266" s="17"/>
      <c r="C266" s="17"/>
      <c r="K266" s="78">
        <f>K265+K255</f>
        <v>77.62</v>
      </c>
      <c r="L266" s="78">
        <f>L265+K255</f>
        <v>81.169999999999987</v>
      </c>
    </row>
    <row r="267" spans="1:12" x14ac:dyDescent="0.2">
      <c r="A267" s="8" t="s">
        <v>133</v>
      </c>
      <c r="C267" s="1"/>
    </row>
    <row r="268" spans="1:12" x14ac:dyDescent="0.2">
      <c r="A268" s="8" t="s">
        <v>36</v>
      </c>
      <c r="C268" s="1"/>
    </row>
    <row r="269" spans="1:12" x14ac:dyDescent="0.2">
      <c r="A269" s="8" t="s">
        <v>37</v>
      </c>
      <c r="C269" s="1"/>
    </row>
    <row r="270" spans="1:12" x14ac:dyDescent="0.2">
      <c r="A270" s="8" t="s">
        <v>38</v>
      </c>
      <c r="C270" s="1"/>
    </row>
    <row r="271" spans="1:12" x14ac:dyDescent="0.2">
      <c r="A271" s="40" t="s">
        <v>8</v>
      </c>
      <c r="B271" s="40" t="s">
        <v>34</v>
      </c>
      <c r="C271" s="23" t="s">
        <v>39</v>
      </c>
      <c r="D271" s="23" t="s">
        <v>185</v>
      </c>
      <c r="E271" s="8"/>
      <c r="F271" s="8"/>
      <c r="G271" s="8"/>
      <c r="H271" s="8"/>
      <c r="I271" s="8"/>
      <c r="J271" s="8"/>
      <c r="K271" s="56" t="s">
        <v>186</v>
      </c>
      <c r="L271" s="4"/>
    </row>
    <row r="272" spans="1:12" x14ac:dyDescent="0.2">
      <c r="A272" s="41"/>
      <c r="B272" s="41"/>
      <c r="C272" s="24" t="s">
        <v>40</v>
      </c>
      <c r="D272" s="60" t="s">
        <v>184</v>
      </c>
      <c r="E272" s="8"/>
      <c r="F272" s="8"/>
      <c r="G272" s="8"/>
      <c r="H272" s="8"/>
      <c r="I272" s="8"/>
      <c r="J272" s="8"/>
      <c r="K272" s="61" t="s">
        <v>187</v>
      </c>
      <c r="L272" s="4"/>
    </row>
    <row r="273" spans="1:12" x14ac:dyDescent="0.2">
      <c r="A273" s="30">
        <v>1</v>
      </c>
      <c r="B273" s="30">
        <v>2</v>
      </c>
      <c r="C273" s="31">
        <v>3</v>
      </c>
      <c r="D273" s="44">
        <v>4</v>
      </c>
      <c r="E273" s="6"/>
      <c r="F273" s="6"/>
      <c r="G273" s="6"/>
      <c r="H273" s="6"/>
      <c r="I273" s="6"/>
      <c r="J273" s="6"/>
      <c r="K273" s="6">
        <v>5</v>
      </c>
      <c r="L273" s="4"/>
    </row>
    <row r="274" spans="1:12" x14ac:dyDescent="0.2">
      <c r="A274" s="27"/>
      <c r="B274" s="30" t="s">
        <v>59</v>
      </c>
      <c r="C274" s="28"/>
      <c r="D274" s="44"/>
      <c r="E274" s="4"/>
      <c r="F274" s="4"/>
      <c r="G274" s="4"/>
      <c r="H274" s="4"/>
      <c r="I274" s="4"/>
      <c r="J274" s="4"/>
      <c r="K274" s="4"/>
      <c r="L274" s="4"/>
    </row>
    <row r="275" spans="1:12" x14ac:dyDescent="0.2">
      <c r="A275" s="6" t="s">
        <v>134</v>
      </c>
      <c r="B275" s="4" t="s">
        <v>247</v>
      </c>
      <c r="C275" s="6">
        <v>105</v>
      </c>
      <c r="D275" s="44">
        <v>90</v>
      </c>
      <c r="E275" s="4"/>
      <c r="F275" s="4"/>
      <c r="G275" s="4"/>
      <c r="H275" s="4"/>
      <c r="I275" s="4"/>
      <c r="J275" s="4"/>
      <c r="K275" s="45">
        <v>12.13</v>
      </c>
      <c r="L275" s="45"/>
    </row>
    <row r="276" spans="1:12" x14ac:dyDescent="0.2">
      <c r="A276" s="6" t="s">
        <v>80</v>
      </c>
      <c r="B276" s="4" t="s">
        <v>24</v>
      </c>
      <c r="C276" s="6">
        <v>60</v>
      </c>
      <c r="D276" s="44">
        <v>32</v>
      </c>
      <c r="E276" s="4"/>
      <c r="F276" s="4"/>
      <c r="G276" s="4"/>
      <c r="H276" s="4"/>
      <c r="I276" s="4"/>
      <c r="J276" s="4"/>
      <c r="K276" s="45">
        <v>3.37</v>
      </c>
      <c r="L276" s="45"/>
    </row>
    <row r="277" spans="1:12" x14ac:dyDescent="0.2">
      <c r="A277" s="6" t="s">
        <v>76</v>
      </c>
      <c r="B277" s="4" t="s">
        <v>56</v>
      </c>
      <c r="C277" s="6">
        <v>10</v>
      </c>
      <c r="D277" s="44">
        <v>4</v>
      </c>
      <c r="E277" s="4"/>
      <c r="F277" s="4"/>
      <c r="G277" s="4"/>
      <c r="H277" s="4"/>
      <c r="I277" s="4"/>
      <c r="J277" s="4"/>
      <c r="K277" s="45">
        <v>2.61</v>
      </c>
      <c r="L277" s="45"/>
    </row>
    <row r="278" spans="1:12" x14ac:dyDescent="0.2">
      <c r="A278" s="6" t="s">
        <v>77</v>
      </c>
      <c r="B278" s="4" t="s">
        <v>78</v>
      </c>
      <c r="C278" s="6">
        <v>20</v>
      </c>
      <c r="D278" s="44">
        <v>5</v>
      </c>
      <c r="E278" s="4"/>
      <c r="F278" s="4"/>
      <c r="G278" s="4"/>
      <c r="H278" s="4"/>
      <c r="I278" s="4"/>
      <c r="J278" s="4"/>
      <c r="K278" s="45">
        <v>5.64</v>
      </c>
      <c r="L278" s="45"/>
    </row>
    <row r="279" spans="1:12" x14ac:dyDescent="0.2">
      <c r="A279" s="6" t="s">
        <v>136</v>
      </c>
      <c r="B279" s="4" t="s">
        <v>137</v>
      </c>
      <c r="C279" s="6">
        <v>200</v>
      </c>
      <c r="D279" s="44">
        <v>91</v>
      </c>
      <c r="E279" s="4"/>
      <c r="F279" s="4"/>
      <c r="G279" s="4"/>
      <c r="H279" s="4"/>
      <c r="I279" s="4"/>
      <c r="J279" s="4"/>
      <c r="K279" s="45">
        <v>4.79</v>
      </c>
      <c r="L279" s="45"/>
    </row>
    <row r="280" spans="1:12" x14ac:dyDescent="0.2">
      <c r="A280" s="6" t="s">
        <v>4</v>
      </c>
      <c r="B280" s="4" t="s">
        <v>132</v>
      </c>
      <c r="C280" s="6">
        <v>30</v>
      </c>
      <c r="D280" s="44">
        <v>29</v>
      </c>
      <c r="E280" s="4"/>
      <c r="F280" s="4"/>
      <c r="G280" s="4"/>
      <c r="H280" s="4"/>
      <c r="I280" s="4"/>
      <c r="J280" s="4"/>
      <c r="K280" s="45">
        <v>1.37</v>
      </c>
      <c r="L280" s="45"/>
    </row>
    <row r="281" spans="1:12" x14ac:dyDescent="0.2">
      <c r="A281" s="6" t="s">
        <v>4</v>
      </c>
      <c r="B281" s="4" t="s">
        <v>12</v>
      </c>
      <c r="C281" s="6">
        <v>20</v>
      </c>
      <c r="D281" s="44">
        <v>11</v>
      </c>
      <c r="E281" s="4"/>
      <c r="F281" s="4"/>
      <c r="G281" s="4"/>
      <c r="H281" s="4"/>
      <c r="I281" s="4"/>
      <c r="J281" s="4"/>
      <c r="K281" s="45">
        <v>0.8</v>
      </c>
      <c r="L281" s="45"/>
    </row>
    <row r="282" spans="1:12" x14ac:dyDescent="0.2">
      <c r="A282" s="6" t="s">
        <v>58</v>
      </c>
      <c r="B282" s="3" t="s">
        <v>138</v>
      </c>
      <c r="C282" s="5">
        <v>100</v>
      </c>
      <c r="D282" s="44">
        <v>92</v>
      </c>
      <c r="E282" s="4"/>
      <c r="F282" s="4"/>
      <c r="G282" s="4"/>
      <c r="H282" s="4"/>
      <c r="I282" s="4"/>
      <c r="J282" s="4"/>
      <c r="K282" s="45">
        <v>5.13</v>
      </c>
      <c r="L282" s="45"/>
    </row>
    <row r="283" spans="1:12" x14ac:dyDescent="0.2">
      <c r="A283" s="6"/>
      <c r="B283" s="32" t="s">
        <v>60</v>
      </c>
      <c r="C283" s="6"/>
      <c r="D283" s="44"/>
      <c r="E283" s="4"/>
      <c r="F283" s="4"/>
      <c r="G283" s="4"/>
      <c r="H283" s="4"/>
      <c r="I283" s="4"/>
      <c r="J283" s="4"/>
      <c r="K283" s="77">
        <f>SUM(K275:K282)</f>
        <v>35.840000000000003</v>
      </c>
      <c r="L283" s="45"/>
    </row>
    <row r="284" spans="1:12" x14ac:dyDescent="0.2">
      <c r="A284" s="6" t="s">
        <v>108</v>
      </c>
      <c r="B284" s="35" t="s">
        <v>139</v>
      </c>
      <c r="C284" s="6">
        <v>60</v>
      </c>
      <c r="D284" s="44">
        <v>93</v>
      </c>
      <c r="E284" s="4"/>
      <c r="F284" s="4"/>
      <c r="G284" s="4"/>
      <c r="H284" s="4"/>
      <c r="I284" s="4"/>
      <c r="J284" s="4"/>
      <c r="K284" s="45">
        <v>3.12</v>
      </c>
      <c r="L284" s="45"/>
    </row>
    <row r="285" spans="1:12" x14ac:dyDescent="0.2">
      <c r="A285" s="38" t="s">
        <v>140</v>
      </c>
      <c r="B285" s="18" t="s">
        <v>141</v>
      </c>
      <c r="C285" s="115">
        <v>200</v>
      </c>
      <c r="D285" s="115">
        <v>95</v>
      </c>
      <c r="E285" s="4"/>
      <c r="F285" s="4"/>
      <c r="G285" s="4"/>
      <c r="H285" s="4"/>
      <c r="I285" s="4"/>
      <c r="J285" s="4"/>
      <c r="K285" s="107">
        <v>3.33</v>
      </c>
      <c r="L285" s="45"/>
    </row>
    <row r="286" spans="1:12" x14ac:dyDescent="0.2">
      <c r="A286" s="42"/>
      <c r="B286" s="14" t="s">
        <v>142</v>
      </c>
      <c r="C286" s="116"/>
      <c r="D286" s="116"/>
      <c r="E286" s="4"/>
      <c r="F286" s="4"/>
      <c r="G286" s="4"/>
      <c r="H286" s="4"/>
      <c r="I286" s="4"/>
      <c r="J286" s="4"/>
      <c r="K286" s="108"/>
      <c r="L286" s="45"/>
    </row>
    <row r="287" spans="1:12" x14ac:dyDescent="0.2">
      <c r="A287" s="6" t="s">
        <v>143</v>
      </c>
      <c r="B287" s="7" t="s">
        <v>144</v>
      </c>
      <c r="C287" s="6">
        <v>150</v>
      </c>
      <c r="D287" s="44">
        <v>97</v>
      </c>
      <c r="E287" s="4"/>
      <c r="F287" s="4"/>
      <c r="G287" s="4"/>
      <c r="H287" s="4"/>
      <c r="I287" s="4"/>
      <c r="J287" s="4"/>
      <c r="K287" s="45">
        <v>4.05</v>
      </c>
      <c r="L287" s="45"/>
    </row>
    <row r="288" spans="1:12" x14ac:dyDescent="0.2">
      <c r="A288" s="6" t="s">
        <v>145</v>
      </c>
      <c r="B288" s="7" t="s">
        <v>146</v>
      </c>
      <c r="C288" s="6" t="s">
        <v>27</v>
      </c>
      <c r="D288" s="44">
        <v>99</v>
      </c>
      <c r="E288" s="4"/>
      <c r="F288" s="4"/>
      <c r="G288" s="4"/>
      <c r="H288" s="4"/>
      <c r="I288" s="4"/>
      <c r="J288" s="4"/>
      <c r="K288" s="45">
        <v>16.309999999999999</v>
      </c>
      <c r="L288" s="45"/>
    </row>
    <row r="289" spans="1:12" x14ac:dyDescent="0.2">
      <c r="A289" s="6" t="s">
        <v>105</v>
      </c>
      <c r="B289" s="7" t="s">
        <v>26</v>
      </c>
      <c r="C289" s="6">
        <v>200</v>
      </c>
      <c r="D289" s="44">
        <v>60</v>
      </c>
      <c r="E289" s="4"/>
      <c r="F289" s="4"/>
      <c r="G289" s="4"/>
      <c r="H289" s="4"/>
      <c r="I289" s="4"/>
      <c r="J289" s="4"/>
      <c r="K289" s="45">
        <v>2.11</v>
      </c>
      <c r="L289" s="45"/>
    </row>
    <row r="290" spans="1:12" x14ac:dyDescent="0.2">
      <c r="A290" s="6" t="s">
        <v>4</v>
      </c>
      <c r="B290" s="4" t="s">
        <v>132</v>
      </c>
      <c r="C290" s="6">
        <v>40</v>
      </c>
      <c r="D290" s="44">
        <v>30</v>
      </c>
      <c r="E290" s="4"/>
      <c r="F290" s="4"/>
      <c r="G290" s="4"/>
      <c r="H290" s="4"/>
      <c r="I290" s="4"/>
      <c r="J290" s="4"/>
      <c r="K290" s="45">
        <v>1.83</v>
      </c>
      <c r="L290" s="45"/>
    </row>
    <row r="291" spans="1:12" x14ac:dyDescent="0.2">
      <c r="A291" s="6" t="s">
        <v>4</v>
      </c>
      <c r="B291" s="4" t="s">
        <v>12</v>
      </c>
      <c r="C291" s="6">
        <v>30</v>
      </c>
      <c r="D291" s="44">
        <v>12</v>
      </c>
      <c r="E291" s="4"/>
      <c r="F291" s="4"/>
      <c r="G291" s="4"/>
      <c r="H291" s="4"/>
      <c r="I291" s="4"/>
      <c r="J291" s="4"/>
      <c r="K291" s="45">
        <v>1.2</v>
      </c>
      <c r="L291" s="45"/>
    </row>
    <row r="292" spans="1:12" x14ac:dyDescent="0.2">
      <c r="A292" s="4"/>
      <c r="B292" s="6" t="s">
        <v>69</v>
      </c>
      <c r="C292" s="6"/>
      <c r="D292" s="44"/>
      <c r="E292" s="4"/>
      <c r="F292" s="4"/>
      <c r="G292" s="4"/>
      <c r="H292" s="4"/>
      <c r="I292" s="4"/>
      <c r="J292" s="4"/>
      <c r="K292" s="77">
        <f>SUM(K284:K291)</f>
        <v>31.95</v>
      </c>
      <c r="L292" s="77"/>
    </row>
    <row r="293" spans="1:12" x14ac:dyDescent="0.2">
      <c r="C293" s="1"/>
      <c r="K293" s="78">
        <f>K292+K283</f>
        <v>67.790000000000006</v>
      </c>
      <c r="L293" s="78"/>
    </row>
    <row r="294" spans="1:12" x14ac:dyDescent="0.2">
      <c r="A294" s="8" t="s">
        <v>133</v>
      </c>
      <c r="C294" s="1"/>
    </row>
    <row r="295" spans="1:12" x14ac:dyDescent="0.2">
      <c r="A295" s="8" t="s">
        <v>36</v>
      </c>
      <c r="C295" s="1"/>
    </row>
    <row r="296" spans="1:12" x14ac:dyDescent="0.2">
      <c r="A296" s="8" t="s">
        <v>37</v>
      </c>
      <c r="C296" s="1"/>
    </row>
    <row r="297" spans="1:12" x14ac:dyDescent="0.2">
      <c r="A297" s="8" t="s">
        <v>70</v>
      </c>
      <c r="C297" s="1"/>
    </row>
    <row r="298" spans="1:12" x14ac:dyDescent="0.2">
      <c r="A298" s="40" t="s">
        <v>8</v>
      </c>
      <c r="B298" s="40" t="s">
        <v>34</v>
      </c>
      <c r="C298" s="23" t="s">
        <v>39</v>
      </c>
      <c r="D298" s="23" t="s">
        <v>185</v>
      </c>
      <c r="E298" s="8"/>
      <c r="F298" s="8"/>
      <c r="G298" s="8"/>
      <c r="H298" s="8"/>
      <c r="I298" s="8"/>
      <c r="J298" s="8"/>
      <c r="K298" s="56" t="s">
        <v>186</v>
      </c>
      <c r="L298" s="4"/>
    </row>
    <row r="299" spans="1:12" x14ac:dyDescent="0.2">
      <c r="A299" s="41"/>
      <c r="B299" s="41"/>
      <c r="C299" s="24" t="s">
        <v>40</v>
      </c>
      <c r="D299" s="60" t="s">
        <v>184</v>
      </c>
      <c r="E299" s="8"/>
      <c r="F299" s="8"/>
      <c r="G299" s="8"/>
      <c r="H299" s="8"/>
      <c r="I299" s="8"/>
      <c r="J299" s="8"/>
      <c r="K299" s="61" t="s">
        <v>187</v>
      </c>
      <c r="L299" s="4"/>
    </row>
    <row r="300" spans="1:12" x14ac:dyDescent="0.2">
      <c r="A300" s="30">
        <v>1</v>
      </c>
      <c r="B300" s="30">
        <v>2</v>
      </c>
      <c r="C300" s="31">
        <v>3</v>
      </c>
      <c r="D300" s="44">
        <v>4</v>
      </c>
      <c r="E300" s="6"/>
      <c r="F300" s="6"/>
      <c r="G300" s="6"/>
      <c r="H300" s="6"/>
      <c r="I300" s="6"/>
      <c r="J300" s="6"/>
      <c r="K300" s="6">
        <v>5</v>
      </c>
      <c r="L300" s="4"/>
    </row>
    <row r="301" spans="1:12" x14ac:dyDescent="0.2">
      <c r="A301" s="27"/>
      <c r="B301" s="30" t="s">
        <v>59</v>
      </c>
      <c r="C301" s="39"/>
      <c r="D301" s="44"/>
      <c r="E301" s="4"/>
      <c r="F301" s="4"/>
      <c r="G301" s="4"/>
      <c r="H301" s="4"/>
      <c r="I301" s="4"/>
      <c r="J301" s="4"/>
      <c r="K301" s="4"/>
      <c r="L301" s="4"/>
    </row>
    <row r="302" spans="1:12" x14ac:dyDescent="0.2">
      <c r="A302" s="6" t="s">
        <v>134</v>
      </c>
      <c r="B302" s="4" t="s">
        <v>135</v>
      </c>
      <c r="C302" s="6">
        <v>105</v>
      </c>
      <c r="D302" s="44">
        <v>90</v>
      </c>
      <c r="E302" s="4"/>
      <c r="F302" s="4"/>
      <c r="G302" s="4"/>
      <c r="H302" s="4"/>
      <c r="I302" s="4"/>
      <c r="J302" s="4"/>
      <c r="K302" s="45">
        <v>12.13</v>
      </c>
      <c r="L302" s="45"/>
    </row>
    <row r="303" spans="1:12" x14ac:dyDescent="0.2">
      <c r="A303" s="6" t="s">
        <v>80</v>
      </c>
      <c r="B303" s="4" t="s">
        <v>24</v>
      </c>
      <c r="C303" s="6">
        <v>100</v>
      </c>
      <c r="D303" s="44">
        <v>33</v>
      </c>
      <c r="E303" s="4"/>
      <c r="F303" s="4"/>
      <c r="G303" s="4"/>
      <c r="H303" s="4"/>
      <c r="I303" s="4"/>
      <c r="J303" s="4"/>
      <c r="K303" s="45">
        <v>5.58</v>
      </c>
      <c r="L303" s="45"/>
    </row>
    <row r="304" spans="1:12" x14ac:dyDescent="0.2">
      <c r="A304" s="6" t="s">
        <v>76</v>
      </c>
      <c r="B304" s="4" t="s">
        <v>56</v>
      </c>
      <c r="C304" s="6">
        <v>10</v>
      </c>
      <c r="D304" s="44">
        <v>4</v>
      </c>
      <c r="E304" s="4"/>
      <c r="F304" s="4"/>
      <c r="G304" s="4"/>
      <c r="H304" s="4"/>
      <c r="I304" s="4"/>
      <c r="J304" s="4"/>
      <c r="K304" s="45">
        <v>2.61</v>
      </c>
      <c r="L304" s="45"/>
    </row>
    <row r="305" spans="1:12" x14ac:dyDescent="0.2">
      <c r="A305" s="6" t="s">
        <v>77</v>
      </c>
      <c r="B305" s="4" t="s">
        <v>78</v>
      </c>
      <c r="C305" s="6">
        <v>25</v>
      </c>
      <c r="D305" s="44">
        <v>6</v>
      </c>
      <c r="E305" s="4"/>
      <c r="F305" s="4"/>
      <c r="G305" s="4"/>
      <c r="H305" s="4"/>
      <c r="I305" s="4"/>
      <c r="J305" s="4"/>
      <c r="K305" s="45">
        <v>6.92</v>
      </c>
      <c r="L305" s="45"/>
    </row>
    <row r="306" spans="1:12" x14ac:dyDescent="0.2">
      <c r="A306" s="6" t="s">
        <v>136</v>
      </c>
      <c r="B306" s="4" t="s">
        <v>137</v>
      </c>
      <c r="C306" s="6">
        <v>200</v>
      </c>
      <c r="D306" s="44">
        <v>91</v>
      </c>
      <c r="E306" s="4"/>
      <c r="F306" s="4"/>
      <c r="G306" s="4"/>
      <c r="H306" s="4"/>
      <c r="I306" s="4"/>
      <c r="J306" s="4"/>
      <c r="K306" s="45">
        <v>4.79</v>
      </c>
      <c r="L306" s="45"/>
    </row>
    <row r="307" spans="1:12" x14ac:dyDescent="0.2">
      <c r="A307" s="6" t="s">
        <v>4</v>
      </c>
      <c r="B307" s="4" t="s">
        <v>132</v>
      </c>
      <c r="C307" s="6">
        <v>40</v>
      </c>
      <c r="D307" s="44">
        <v>30</v>
      </c>
      <c r="E307" s="4"/>
      <c r="F307" s="4"/>
      <c r="G307" s="4"/>
      <c r="H307" s="4"/>
      <c r="I307" s="4"/>
      <c r="J307" s="4"/>
      <c r="K307" s="45">
        <v>1.83</v>
      </c>
      <c r="L307" s="45"/>
    </row>
    <row r="308" spans="1:12" x14ac:dyDescent="0.2">
      <c r="A308" s="6" t="s">
        <v>4</v>
      </c>
      <c r="B308" s="4" t="s">
        <v>12</v>
      </c>
      <c r="C308" s="6">
        <v>30</v>
      </c>
      <c r="D308" s="44">
        <v>12</v>
      </c>
      <c r="E308" s="4"/>
      <c r="F308" s="4"/>
      <c r="G308" s="4"/>
      <c r="H308" s="4"/>
      <c r="I308" s="4"/>
      <c r="J308" s="4"/>
      <c r="K308" s="45">
        <v>1.2</v>
      </c>
      <c r="L308" s="45"/>
    </row>
    <row r="309" spans="1:12" x14ac:dyDescent="0.2">
      <c r="A309" s="6" t="s">
        <v>58</v>
      </c>
      <c r="B309" s="3" t="s">
        <v>138</v>
      </c>
      <c r="C309" s="5">
        <v>100</v>
      </c>
      <c r="D309" s="44">
        <v>92</v>
      </c>
      <c r="E309" s="4"/>
      <c r="F309" s="4"/>
      <c r="G309" s="4"/>
      <c r="H309" s="4"/>
      <c r="I309" s="4"/>
      <c r="J309" s="4"/>
      <c r="K309" s="45">
        <v>5.13</v>
      </c>
      <c r="L309" s="45"/>
    </row>
    <row r="310" spans="1:12" x14ac:dyDescent="0.2">
      <c r="A310" s="6"/>
      <c r="B310" s="32" t="s">
        <v>60</v>
      </c>
      <c r="C310" s="6"/>
      <c r="D310" s="44"/>
      <c r="E310" s="4"/>
      <c r="F310" s="4"/>
      <c r="G310" s="4"/>
      <c r="H310" s="4"/>
      <c r="I310" s="4"/>
      <c r="J310" s="4"/>
      <c r="K310" s="77">
        <f>SUM(K302:K309)</f>
        <v>40.190000000000005</v>
      </c>
      <c r="L310" s="45"/>
    </row>
    <row r="311" spans="1:12" x14ac:dyDescent="0.2">
      <c r="A311" s="6" t="s">
        <v>108</v>
      </c>
      <c r="B311" s="35" t="s">
        <v>139</v>
      </c>
      <c r="C311" s="6">
        <v>100</v>
      </c>
      <c r="D311" s="44">
        <v>94</v>
      </c>
      <c r="E311" s="4"/>
      <c r="F311" s="4"/>
      <c r="G311" s="4"/>
      <c r="H311" s="4"/>
      <c r="I311" s="4"/>
      <c r="J311" s="4"/>
      <c r="K311" s="45">
        <v>5.2</v>
      </c>
      <c r="L311" s="45"/>
    </row>
    <row r="312" spans="1:12" x14ac:dyDescent="0.2">
      <c r="A312" s="38" t="s">
        <v>140</v>
      </c>
      <c r="B312" s="18" t="s">
        <v>141</v>
      </c>
      <c r="C312" s="115">
        <v>250</v>
      </c>
      <c r="D312" s="115">
        <v>96</v>
      </c>
      <c r="E312" s="4"/>
      <c r="F312" s="4"/>
      <c r="G312" s="4"/>
      <c r="H312" s="4"/>
      <c r="I312" s="4"/>
      <c r="J312" s="4"/>
      <c r="K312" s="107">
        <v>4.16</v>
      </c>
      <c r="L312" s="45"/>
    </row>
    <row r="313" spans="1:12" x14ac:dyDescent="0.2">
      <c r="A313" s="42"/>
      <c r="B313" s="14" t="s">
        <v>142</v>
      </c>
      <c r="C313" s="116"/>
      <c r="D313" s="116"/>
      <c r="E313" s="4"/>
      <c r="F313" s="4"/>
      <c r="G313" s="4"/>
      <c r="H313" s="4"/>
      <c r="I313" s="4"/>
      <c r="J313" s="4"/>
      <c r="K313" s="108"/>
      <c r="L313" s="45"/>
    </row>
    <row r="314" spans="1:12" x14ac:dyDescent="0.2">
      <c r="A314" s="6" t="s">
        <v>143</v>
      </c>
      <c r="B314" s="7" t="s">
        <v>144</v>
      </c>
      <c r="C314" s="6">
        <v>180</v>
      </c>
      <c r="D314" s="44">
        <v>98</v>
      </c>
      <c r="E314" s="4"/>
      <c r="F314" s="4"/>
      <c r="G314" s="4"/>
      <c r="H314" s="4"/>
      <c r="I314" s="4"/>
      <c r="J314" s="4"/>
      <c r="K314" s="45">
        <v>4.8600000000000003</v>
      </c>
      <c r="L314" s="45"/>
    </row>
    <row r="315" spans="1:12" x14ac:dyDescent="0.2">
      <c r="A315" s="6" t="s">
        <v>145</v>
      </c>
      <c r="B315" s="7" t="s">
        <v>146</v>
      </c>
      <c r="C315" s="6" t="s">
        <v>106</v>
      </c>
      <c r="D315" s="44">
        <v>100</v>
      </c>
      <c r="E315" s="4"/>
      <c r="F315" s="4"/>
      <c r="G315" s="4"/>
      <c r="H315" s="4"/>
      <c r="I315" s="4"/>
      <c r="J315" s="4"/>
      <c r="K315" s="45">
        <v>20.13</v>
      </c>
      <c r="L315" s="45"/>
    </row>
    <row r="316" spans="1:12" x14ac:dyDescent="0.2">
      <c r="A316" s="6" t="s">
        <v>105</v>
      </c>
      <c r="B316" s="7" t="s">
        <v>26</v>
      </c>
      <c r="C316" s="6">
        <v>200</v>
      </c>
      <c r="D316" s="44">
        <v>60</v>
      </c>
      <c r="E316" s="4"/>
      <c r="F316" s="4"/>
      <c r="G316" s="4"/>
      <c r="H316" s="4"/>
      <c r="I316" s="4"/>
      <c r="J316" s="4"/>
      <c r="K316" s="45">
        <v>2.11</v>
      </c>
      <c r="L316" s="45"/>
    </row>
    <row r="317" spans="1:12" x14ac:dyDescent="0.2">
      <c r="A317" s="6" t="s">
        <v>4</v>
      </c>
      <c r="B317" s="4" t="s">
        <v>132</v>
      </c>
      <c r="C317" s="6">
        <v>50</v>
      </c>
      <c r="D317" s="44">
        <v>31</v>
      </c>
      <c r="E317" s="4"/>
      <c r="F317" s="4"/>
      <c r="G317" s="4"/>
      <c r="H317" s="4"/>
      <c r="I317" s="4"/>
      <c r="J317" s="4"/>
      <c r="K317" s="45">
        <v>2.29</v>
      </c>
      <c r="L317" s="45"/>
    </row>
    <row r="318" spans="1:12" x14ac:dyDescent="0.2">
      <c r="A318" s="6" t="s">
        <v>4</v>
      </c>
      <c r="B318" s="4" t="s">
        <v>12</v>
      </c>
      <c r="C318" s="6">
        <v>40</v>
      </c>
      <c r="D318" s="44">
        <v>13</v>
      </c>
      <c r="E318" s="4"/>
      <c r="F318" s="4"/>
      <c r="G318" s="4"/>
      <c r="H318" s="4"/>
      <c r="I318" s="4"/>
      <c r="J318" s="4"/>
      <c r="K318" s="45">
        <v>1.6</v>
      </c>
      <c r="L318" s="45"/>
    </row>
    <row r="319" spans="1:12" x14ac:dyDescent="0.2">
      <c r="A319" s="4"/>
      <c r="B319" s="5" t="s">
        <v>69</v>
      </c>
      <c r="C319" s="5"/>
      <c r="D319" s="44"/>
      <c r="E319" s="4"/>
      <c r="F319" s="4"/>
      <c r="G319" s="4"/>
      <c r="H319" s="4"/>
      <c r="I319" s="4"/>
      <c r="J319" s="4"/>
      <c r="K319" s="77">
        <f>SUM(K311:K318)</f>
        <v>40.349999999999994</v>
      </c>
      <c r="L319" s="45"/>
    </row>
    <row r="320" spans="1:12" x14ac:dyDescent="0.2">
      <c r="K320" s="78">
        <f>K319+K310</f>
        <v>80.539999999999992</v>
      </c>
      <c r="L320" s="47"/>
    </row>
    <row r="321" spans="1:12" x14ac:dyDescent="0.2">
      <c r="K321" s="78"/>
      <c r="L321" s="47"/>
    </row>
    <row r="322" spans="1:12" x14ac:dyDescent="0.2">
      <c r="K322" s="78"/>
      <c r="L322" s="47"/>
    </row>
    <row r="323" spans="1:12" x14ac:dyDescent="0.2">
      <c r="A323" s="8" t="s">
        <v>35</v>
      </c>
      <c r="C323" s="1"/>
    </row>
    <row r="324" spans="1:12" x14ac:dyDescent="0.2">
      <c r="A324" s="8" t="s">
        <v>147</v>
      </c>
      <c r="C324" s="1"/>
    </row>
    <row r="325" spans="1:12" x14ac:dyDescent="0.2">
      <c r="A325" s="8" t="s">
        <v>37</v>
      </c>
      <c r="C325" s="1"/>
    </row>
    <row r="326" spans="1:12" x14ac:dyDescent="0.2">
      <c r="A326" s="8" t="s">
        <v>38</v>
      </c>
      <c r="C326" s="1"/>
    </row>
    <row r="327" spans="1:12" x14ac:dyDescent="0.2">
      <c r="A327" s="109" t="s">
        <v>8</v>
      </c>
      <c r="B327" s="109" t="s">
        <v>34</v>
      </c>
      <c r="C327" s="23" t="s">
        <v>39</v>
      </c>
      <c r="D327" s="23" t="s">
        <v>185</v>
      </c>
      <c r="E327" s="8"/>
      <c r="F327" s="8"/>
      <c r="G327" s="8"/>
      <c r="H327" s="8"/>
      <c r="I327" s="8"/>
      <c r="J327" s="8"/>
      <c r="K327" s="56" t="s">
        <v>186</v>
      </c>
      <c r="L327" s="4"/>
    </row>
    <row r="328" spans="1:12" x14ac:dyDescent="0.2">
      <c r="A328" s="110"/>
      <c r="B328" s="110"/>
      <c r="C328" s="24" t="s">
        <v>40</v>
      </c>
      <c r="D328" s="60" t="s">
        <v>184</v>
      </c>
      <c r="E328" s="8"/>
      <c r="F328" s="8"/>
      <c r="G328" s="8"/>
      <c r="H328" s="8"/>
      <c r="I328" s="8"/>
      <c r="J328" s="8"/>
      <c r="K328" s="61" t="s">
        <v>187</v>
      </c>
      <c r="L328" s="4"/>
    </row>
    <row r="329" spans="1:12" x14ac:dyDescent="0.2">
      <c r="A329" s="30">
        <v>1</v>
      </c>
      <c r="B329" s="30">
        <v>2</v>
      </c>
      <c r="C329" s="31">
        <v>3</v>
      </c>
      <c r="D329" s="44">
        <v>4</v>
      </c>
      <c r="E329" s="6"/>
      <c r="F329" s="6"/>
      <c r="G329" s="6"/>
      <c r="H329" s="6"/>
      <c r="I329" s="6"/>
      <c r="J329" s="6"/>
      <c r="K329" s="6">
        <v>5</v>
      </c>
      <c r="L329" s="4"/>
    </row>
    <row r="330" spans="1:12" x14ac:dyDescent="0.2">
      <c r="A330" s="27"/>
      <c r="B330" s="30" t="s">
        <v>59</v>
      </c>
      <c r="C330" s="28"/>
      <c r="D330" s="44"/>
      <c r="E330" s="4"/>
      <c r="F330" s="4"/>
      <c r="G330" s="4"/>
      <c r="H330" s="4"/>
      <c r="I330" s="4"/>
      <c r="J330" s="4"/>
      <c r="K330" s="4"/>
      <c r="L330" s="4"/>
    </row>
    <row r="331" spans="1:12" x14ac:dyDescent="0.2">
      <c r="A331" s="6" t="s">
        <v>223</v>
      </c>
      <c r="B331" s="4" t="s">
        <v>231</v>
      </c>
      <c r="C331" s="6">
        <v>150</v>
      </c>
      <c r="D331" s="44">
        <v>101</v>
      </c>
      <c r="E331" s="4"/>
      <c r="F331" s="4"/>
      <c r="G331" s="4"/>
      <c r="H331" s="4"/>
      <c r="I331" s="4"/>
      <c r="J331" s="4"/>
      <c r="K331" s="45">
        <v>5.68</v>
      </c>
      <c r="L331" s="4" t="s">
        <v>252</v>
      </c>
    </row>
    <row r="332" spans="1:12" x14ac:dyDescent="0.2">
      <c r="A332" s="6" t="s">
        <v>54</v>
      </c>
      <c r="B332" s="4" t="s">
        <v>14</v>
      </c>
      <c r="C332" s="6">
        <v>20</v>
      </c>
      <c r="D332" s="44">
        <v>3</v>
      </c>
      <c r="E332" s="4"/>
      <c r="F332" s="4"/>
      <c r="G332" s="4"/>
      <c r="H332" s="4"/>
      <c r="I332" s="4"/>
      <c r="J332" s="4"/>
      <c r="K332" s="45">
        <v>0.33</v>
      </c>
      <c r="L332" s="4"/>
    </row>
    <row r="333" spans="1:12" x14ac:dyDescent="0.2">
      <c r="A333" s="6" t="s">
        <v>55</v>
      </c>
      <c r="B333" s="4" t="s">
        <v>56</v>
      </c>
      <c r="C333" s="6">
        <v>10</v>
      </c>
      <c r="D333" s="44">
        <v>4</v>
      </c>
      <c r="E333" s="4"/>
      <c r="F333" s="4"/>
      <c r="G333" s="4"/>
      <c r="H333" s="4"/>
      <c r="I333" s="4"/>
      <c r="J333" s="4"/>
      <c r="K333" s="45">
        <v>2.61</v>
      </c>
      <c r="L333" s="4"/>
    </row>
    <row r="334" spans="1:12" x14ac:dyDescent="0.2">
      <c r="A334" s="6" t="s">
        <v>57</v>
      </c>
      <c r="B334" s="4" t="s">
        <v>65</v>
      </c>
      <c r="C334" s="6" t="s">
        <v>7</v>
      </c>
      <c r="D334" s="44">
        <v>7</v>
      </c>
      <c r="E334" s="4"/>
      <c r="F334" s="4"/>
      <c r="G334" s="4"/>
      <c r="H334" s="4"/>
      <c r="I334" s="4"/>
      <c r="J334" s="4"/>
      <c r="K334" s="45">
        <v>1.1599999999999999</v>
      </c>
      <c r="L334" s="4"/>
    </row>
    <row r="335" spans="1:12" x14ac:dyDescent="0.2">
      <c r="A335" s="6" t="s">
        <v>4</v>
      </c>
      <c r="B335" s="4" t="s">
        <v>33</v>
      </c>
      <c r="C335" s="6">
        <v>30</v>
      </c>
      <c r="D335" s="44">
        <v>8</v>
      </c>
      <c r="E335" s="4"/>
      <c r="F335" s="4"/>
      <c r="G335" s="4"/>
      <c r="H335" s="4"/>
      <c r="I335" s="4"/>
      <c r="J335" s="4"/>
      <c r="K335" s="45">
        <v>0.98</v>
      </c>
      <c r="L335" s="4"/>
    </row>
    <row r="336" spans="1:12" x14ac:dyDescent="0.2">
      <c r="A336" s="6" t="s">
        <v>4</v>
      </c>
      <c r="B336" s="4" t="s">
        <v>12</v>
      </c>
      <c r="C336" s="6">
        <v>20</v>
      </c>
      <c r="D336" s="44">
        <v>11</v>
      </c>
      <c r="E336" s="4"/>
      <c r="F336" s="4"/>
      <c r="G336" s="4"/>
      <c r="H336" s="4"/>
      <c r="I336" s="4"/>
      <c r="J336" s="4"/>
      <c r="K336" s="45">
        <v>0.8</v>
      </c>
      <c r="L336" s="4"/>
    </row>
    <row r="337" spans="1:12" x14ac:dyDescent="0.2">
      <c r="A337" s="6"/>
      <c r="B337" s="32" t="s">
        <v>60</v>
      </c>
      <c r="C337" s="6"/>
      <c r="D337" s="44"/>
      <c r="E337" s="4"/>
      <c r="F337" s="4"/>
      <c r="G337" s="4"/>
      <c r="H337" s="4"/>
      <c r="I337" s="4"/>
      <c r="J337" s="4"/>
      <c r="K337" s="77">
        <f>SUM(K331:K336)</f>
        <v>11.56</v>
      </c>
      <c r="L337" s="4"/>
    </row>
    <row r="338" spans="1:12" x14ac:dyDescent="0.2">
      <c r="A338" s="6" t="s">
        <v>61</v>
      </c>
      <c r="B338" s="35" t="s">
        <v>19</v>
      </c>
      <c r="C338" s="6">
        <v>60</v>
      </c>
      <c r="D338" s="44">
        <v>14</v>
      </c>
      <c r="E338" s="4"/>
      <c r="F338" s="4"/>
      <c r="G338" s="4"/>
      <c r="H338" s="4"/>
      <c r="I338" s="4"/>
      <c r="J338" s="4"/>
      <c r="K338" s="45">
        <v>3</v>
      </c>
      <c r="L338" s="4"/>
    </row>
    <row r="339" spans="1:12" x14ac:dyDescent="0.2">
      <c r="A339" s="6" t="s">
        <v>241</v>
      </c>
      <c r="B339" s="7" t="s">
        <v>240</v>
      </c>
      <c r="C339" s="59">
        <v>60</v>
      </c>
      <c r="D339" s="38">
        <v>16</v>
      </c>
      <c r="E339" s="4"/>
      <c r="F339" s="4"/>
      <c r="G339" s="4"/>
      <c r="H339" s="4"/>
      <c r="I339" s="4"/>
      <c r="J339" s="4"/>
      <c r="K339" s="75">
        <v>4.95</v>
      </c>
      <c r="L339" s="4"/>
    </row>
    <row r="340" spans="1:12" x14ac:dyDescent="0.2">
      <c r="A340" s="115" t="s">
        <v>113</v>
      </c>
      <c r="B340" s="18" t="s">
        <v>148</v>
      </c>
      <c r="C340" s="115">
        <v>200</v>
      </c>
      <c r="D340" s="115">
        <v>67</v>
      </c>
      <c r="E340" s="4"/>
      <c r="F340" s="4"/>
      <c r="G340" s="4"/>
      <c r="H340" s="4"/>
      <c r="I340" s="4"/>
      <c r="J340" s="4"/>
      <c r="K340" s="107">
        <v>2.2200000000000002</v>
      </c>
      <c r="L340" s="4"/>
    </row>
    <row r="341" spans="1:12" x14ac:dyDescent="0.2">
      <c r="A341" s="116"/>
      <c r="B341" s="14" t="s">
        <v>149</v>
      </c>
      <c r="C341" s="116"/>
      <c r="D341" s="116"/>
      <c r="E341" s="4"/>
      <c r="F341" s="4"/>
      <c r="G341" s="4"/>
      <c r="H341" s="4"/>
      <c r="I341" s="4"/>
      <c r="J341" s="4"/>
      <c r="K341" s="108"/>
      <c r="L341" s="4"/>
    </row>
    <row r="342" spans="1:12" x14ac:dyDescent="0.2">
      <c r="A342" s="6" t="s">
        <v>150</v>
      </c>
      <c r="B342" s="7" t="s">
        <v>151</v>
      </c>
      <c r="C342" s="6" t="s">
        <v>21</v>
      </c>
      <c r="D342" s="44">
        <v>103</v>
      </c>
      <c r="E342" s="4"/>
      <c r="F342" s="4"/>
      <c r="G342" s="4"/>
      <c r="H342" s="4"/>
      <c r="I342" s="4"/>
      <c r="J342" s="4"/>
      <c r="K342" s="45">
        <v>24.4</v>
      </c>
      <c r="L342" s="4"/>
    </row>
    <row r="343" spans="1:12" x14ac:dyDescent="0.2">
      <c r="A343" s="6" t="s">
        <v>87</v>
      </c>
      <c r="B343" s="7" t="s">
        <v>152</v>
      </c>
      <c r="C343" s="6">
        <v>200</v>
      </c>
      <c r="D343" s="44">
        <v>42</v>
      </c>
      <c r="E343" s="4"/>
      <c r="F343" s="4"/>
      <c r="G343" s="4"/>
      <c r="H343" s="4"/>
      <c r="I343" s="4"/>
      <c r="J343" s="4"/>
      <c r="K343" s="45">
        <v>3.59</v>
      </c>
      <c r="L343" s="4"/>
    </row>
    <row r="344" spans="1:12" x14ac:dyDescent="0.2">
      <c r="A344" s="6" t="s">
        <v>242</v>
      </c>
      <c r="B344" s="7" t="s">
        <v>243</v>
      </c>
      <c r="C344" s="6">
        <v>200</v>
      </c>
      <c r="D344" s="44">
        <v>43</v>
      </c>
      <c r="E344" s="4"/>
      <c r="F344" s="4"/>
      <c r="G344" s="4"/>
      <c r="H344" s="4"/>
      <c r="I344" s="4"/>
      <c r="J344" s="4"/>
      <c r="K344" s="45">
        <v>1.97</v>
      </c>
      <c r="L344" s="4"/>
    </row>
    <row r="345" spans="1:12" x14ac:dyDescent="0.2">
      <c r="A345" s="6" t="s">
        <v>4</v>
      </c>
      <c r="B345" s="4" t="s">
        <v>33</v>
      </c>
      <c r="C345" s="6">
        <v>40</v>
      </c>
      <c r="D345" s="44">
        <v>9</v>
      </c>
      <c r="E345" s="4"/>
      <c r="F345" s="4"/>
      <c r="G345" s="4"/>
      <c r="H345" s="4"/>
      <c r="I345" s="4"/>
      <c r="J345" s="4"/>
      <c r="K345" s="45">
        <v>1.31</v>
      </c>
      <c r="L345" s="4"/>
    </row>
    <row r="346" spans="1:12" x14ac:dyDescent="0.2">
      <c r="A346" s="6" t="s">
        <v>4</v>
      </c>
      <c r="B346" s="4" t="s">
        <v>12</v>
      </c>
      <c r="C346" s="6">
        <v>30</v>
      </c>
      <c r="D346" s="44">
        <v>12</v>
      </c>
      <c r="E346" s="4"/>
      <c r="F346" s="4"/>
      <c r="G346" s="4"/>
      <c r="H346" s="4"/>
      <c r="I346" s="4"/>
      <c r="J346" s="4"/>
      <c r="K346" s="45">
        <v>1.2</v>
      </c>
      <c r="L346" s="4"/>
    </row>
    <row r="347" spans="1:12" x14ac:dyDescent="0.2">
      <c r="A347" s="4"/>
      <c r="B347" s="6" t="s">
        <v>69</v>
      </c>
      <c r="C347" s="6"/>
      <c r="D347" s="44"/>
      <c r="E347" s="4"/>
      <c r="F347" s="4"/>
      <c r="G347" s="4"/>
      <c r="H347" s="4"/>
      <c r="I347" s="4"/>
      <c r="J347" s="4"/>
      <c r="K347" s="77">
        <f>K338+K340+K342+K343+K345+K346</f>
        <v>35.72</v>
      </c>
      <c r="L347" s="77">
        <f>K339+K340+K342+K344+K345+K346</f>
        <v>36.050000000000004</v>
      </c>
    </row>
    <row r="348" spans="1:12" x14ac:dyDescent="0.2">
      <c r="C348" s="1"/>
      <c r="K348" s="78">
        <f>K337+K347</f>
        <v>47.28</v>
      </c>
      <c r="L348" s="78">
        <f>L347+K337</f>
        <v>47.610000000000007</v>
      </c>
    </row>
    <row r="349" spans="1:12" x14ac:dyDescent="0.2">
      <c r="A349" s="8" t="s">
        <v>35</v>
      </c>
      <c r="C349" s="1"/>
    </row>
    <row r="350" spans="1:12" x14ac:dyDescent="0.2">
      <c r="A350" s="8" t="s">
        <v>147</v>
      </c>
      <c r="C350" s="1"/>
    </row>
    <row r="351" spans="1:12" x14ac:dyDescent="0.2">
      <c r="A351" s="8" t="s">
        <v>37</v>
      </c>
      <c r="C351" s="1"/>
    </row>
    <row r="352" spans="1:12" x14ac:dyDescent="0.2">
      <c r="A352" s="8" t="s">
        <v>70</v>
      </c>
      <c r="C352" s="1"/>
    </row>
    <row r="353" spans="1:12" x14ac:dyDescent="0.2">
      <c r="A353" s="109" t="s">
        <v>8</v>
      </c>
      <c r="B353" s="109" t="s">
        <v>34</v>
      </c>
      <c r="C353" s="23" t="s">
        <v>39</v>
      </c>
      <c r="D353" s="23" t="s">
        <v>185</v>
      </c>
      <c r="E353" s="8"/>
      <c r="F353" s="8"/>
      <c r="G353" s="8"/>
      <c r="H353" s="8"/>
      <c r="I353" s="8"/>
      <c r="J353" s="8"/>
      <c r="K353" s="56" t="s">
        <v>186</v>
      </c>
      <c r="L353" s="4"/>
    </row>
    <row r="354" spans="1:12" x14ac:dyDescent="0.2">
      <c r="A354" s="110"/>
      <c r="B354" s="110"/>
      <c r="C354" s="24" t="s">
        <v>40</v>
      </c>
      <c r="D354" s="60" t="s">
        <v>184</v>
      </c>
      <c r="E354" s="8"/>
      <c r="F354" s="8"/>
      <c r="G354" s="8"/>
      <c r="H354" s="8"/>
      <c r="I354" s="8"/>
      <c r="J354" s="8"/>
      <c r="K354" s="61" t="s">
        <v>187</v>
      </c>
      <c r="L354" s="4"/>
    </row>
    <row r="355" spans="1:12" x14ac:dyDescent="0.2">
      <c r="A355" s="30">
        <v>1</v>
      </c>
      <c r="B355" s="30">
        <v>2</v>
      </c>
      <c r="C355" s="31">
        <v>3</v>
      </c>
      <c r="D355" s="44">
        <v>4</v>
      </c>
      <c r="E355" s="6"/>
      <c r="F355" s="6"/>
      <c r="G355" s="6"/>
      <c r="H355" s="6"/>
      <c r="I355" s="6"/>
      <c r="J355" s="6"/>
      <c r="K355" s="6">
        <v>5</v>
      </c>
      <c r="L355" s="4"/>
    </row>
    <row r="356" spans="1:12" x14ac:dyDescent="0.2">
      <c r="A356" s="27"/>
      <c r="B356" s="30" t="s">
        <v>59</v>
      </c>
      <c r="C356" s="28"/>
      <c r="D356" s="44"/>
      <c r="E356" s="4"/>
      <c r="F356" s="4"/>
      <c r="G356" s="4"/>
      <c r="H356" s="4"/>
      <c r="I356" s="4"/>
      <c r="J356" s="4"/>
      <c r="K356" s="4"/>
      <c r="L356" s="4"/>
    </row>
    <row r="357" spans="1:12" x14ac:dyDescent="0.2">
      <c r="A357" s="6" t="s">
        <v>223</v>
      </c>
      <c r="B357" s="4" t="s">
        <v>231</v>
      </c>
      <c r="C357" s="6">
        <v>200</v>
      </c>
      <c r="D357" s="44">
        <v>102</v>
      </c>
      <c r="E357" s="4"/>
      <c r="F357" s="4"/>
      <c r="G357" s="4"/>
      <c r="H357" s="4"/>
      <c r="I357" s="4"/>
      <c r="J357" s="4"/>
      <c r="K357" s="45">
        <v>7.56</v>
      </c>
      <c r="L357" s="45"/>
    </row>
    <row r="358" spans="1:12" x14ac:dyDescent="0.2">
      <c r="A358" s="6" t="s">
        <v>54</v>
      </c>
      <c r="B358" s="4" t="s">
        <v>14</v>
      </c>
      <c r="C358" s="6">
        <v>20</v>
      </c>
      <c r="D358" s="44">
        <v>3</v>
      </c>
      <c r="E358" s="4"/>
      <c r="F358" s="4"/>
      <c r="G358" s="4"/>
      <c r="H358" s="4"/>
      <c r="I358" s="4"/>
      <c r="J358" s="4"/>
      <c r="K358" s="45">
        <v>0.33</v>
      </c>
      <c r="L358" s="45"/>
    </row>
    <row r="359" spans="1:12" x14ac:dyDescent="0.2">
      <c r="A359" s="6" t="s">
        <v>55</v>
      </c>
      <c r="B359" s="4" t="s">
        <v>56</v>
      </c>
      <c r="C359" s="6">
        <v>10</v>
      </c>
      <c r="D359" s="44">
        <v>4</v>
      </c>
      <c r="E359" s="4"/>
      <c r="F359" s="4"/>
      <c r="G359" s="4"/>
      <c r="H359" s="4"/>
      <c r="I359" s="4"/>
      <c r="J359" s="4"/>
      <c r="K359" s="45">
        <v>2.61</v>
      </c>
      <c r="L359" s="45"/>
    </row>
    <row r="360" spans="1:12" x14ac:dyDescent="0.2">
      <c r="A360" s="6" t="s">
        <v>57</v>
      </c>
      <c r="B360" s="4" t="s">
        <v>65</v>
      </c>
      <c r="C360" s="6" t="s">
        <v>7</v>
      </c>
      <c r="D360" s="44">
        <v>7</v>
      </c>
      <c r="E360" s="4"/>
      <c r="F360" s="4"/>
      <c r="G360" s="4"/>
      <c r="H360" s="4"/>
      <c r="I360" s="4"/>
      <c r="J360" s="4"/>
      <c r="K360" s="45">
        <v>1.1599999999999999</v>
      </c>
      <c r="L360" s="45"/>
    </row>
    <row r="361" spans="1:12" x14ac:dyDescent="0.2">
      <c r="A361" s="6" t="s">
        <v>4</v>
      </c>
      <c r="B361" s="4" t="s">
        <v>33</v>
      </c>
      <c r="C361" s="6">
        <v>40</v>
      </c>
      <c r="D361" s="44">
        <v>9</v>
      </c>
      <c r="E361" s="4"/>
      <c r="F361" s="4"/>
      <c r="G361" s="4"/>
      <c r="H361" s="4"/>
      <c r="I361" s="4"/>
      <c r="J361" s="4"/>
      <c r="K361" s="45">
        <v>1.31</v>
      </c>
      <c r="L361" s="45"/>
    </row>
    <row r="362" spans="1:12" x14ac:dyDescent="0.2">
      <c r="A362" s="6" t="s">
        <v>4</v>
      </c>
      <c r="B362" s="4" t="s">
        <v>12</v>
      </c>
      <c r="C362" s="6">
        <v>30</v>
      </c>
      <c r="D362" s="44">
        <v>12</v>
      </c>
      <c r="E362" s="4"/>
      <c r="F362" s="4"/>
      <c r="G362" s="4"/>
      <c r="H362" s="4"/>
      <c r="I362" s="4"/>
      <c r="J362" s="4"/>
      <c r="K362" s="45">
        <v>1.2</v>
      </c>
      <c r="L362" s="45"/>
    </row>
    <row r="363" spans="1:12" x14ac:dyDescent="0.2">
      <c r="A363" s="6"/>
      <c r="B363" s="32" t="s">
        <v>60</v>
      </c>
      <c r="C363" s="6"/>
      <c r="D363" s="44"/>
      <c r="E363" s="4"/>
      <c r="F363" s="4"/>
      <c r="G363" s="4"/>
      <c r="H363" s="4"/>
      <c r="I363" s="4"/>
      <c r="J363" s="4"/>
      <c r="K363" s="77">
        <f>SUM(K357:K362)</f>
        <v>14.17</v>
      </c>
      <c r="L363" s="45"/>
    </row>
    <row r="364" spans="1:12" x14ac:dyDescent="0.2">
      <c r="A364" s="6" t="s">
        <v>61</v>
      </c>
      <c r="B364" s="35" t="s">
        <v>19</v>
      </c>
      <c r="C364" s="6">
        <v>100</v>
      </c>
      <c r="D364" s="44">
        <v>15</v>
      </c>
      <c r="E364" s="4"/>
      <c r="F364" s="4"/>
      <c r="G364" s="4"/>
      <c r="H364" s="4"/>
      <c r="I364" s="4"/>
      <c r="J364" s="4"/>
      <c r="K364" s="45">
        <v>5</v>
      </c>
      <c r="L364" s="45"/>
    </row>
    <row r="365" spans="1:12" x14ac:dyDescent="0.2">
      <c r="A365" s="6" t="s">
        <v>241</v>
      </c>
      <c r="B365" s="7" t="s">
        <v>240</v>
      </c>
      <c r="C365" s="59">
        <v>100</v>
      </c>
      <c r="D365" s="38">
        <v>17</v>
      </c>
      <c r="E365" s="4"/>
      <c r="F365" s="4"/>
      <c r="G365" s="4"/>
      <c r="H365" s="4"/>
      <c r="I365" s="4"/>
      <c r="J365" s="4"/>
      <c r="K365" s="75">
        <v>8.25</v>
      </c>
      <c r="L365" s="45"/>
    </row>
    <row r="366" spans="1:12" x14ac:dyDescent="0.2">
      <c r="A366" s="115" t="s">
        <v>113</v>
      </c>
      <c r="B366" s="18" t="s">
        <v>148</v>
      </c>
      <c r="C366" s="115">
        <v>250</v>
      </c>
      <c r="D366" s="115">
        <v>68</v>
      </c>
      <c r="E366" s="4"/>
      <c r="F366" s="4"/>
      <c r="G366" s="4"/>
      <c r="H366" s="4"/>
      <c r="I366" s="4"/>
      <c r="J366" s="4"/>
      <c r="K366" s="107">
        <v>2.78</v>
      </c>
      <c r="L366" s="45"/>
    </row>
    <row r="367" spans="1:12" x14ac:dyDescent="0.2">
      <c r="A367" s="116"/>
      <c r="B367" s="14" t="s">
        <v>149</v>
      </c>
      <c r="C367" s="116"/>
      <c r="D367" s="116"/>
      <c r="E367" s="4"/>
      <c r="F367" s="4"/>
      <c r="G367" s="4"/>
      <c r="H367" s="4"/>
      <c r="I367" s="4"/>
      <c r="J367" s="4"/>
      <c r="K367" s="108"/>
      <c r="L367" s="45"/>
    </row>
    <row r="368" spans="1:12" x14ac:dyDescent="0.2">
      <c r="A368" s="6" t="s">
        <v>150</v>
      </c>
      <c r="B368" s="3" t="s">
        <v>151</v>
      </c>
      <c r="C368" s="6" t="s">
        <v>22</v>
      </c>
      <c r="D368" s="44">
        <v>104</v>
      </c>
      <c r="E368" s="4"/>
      <c r="F368" s="4"/>
      <c r="G368" s="4"/>
      <c r="H368" s="4"/>
      <c r="I368" s="4"/>
      <c r="J368" s="4"/>
      <c r="K368" s="45">
        <v>30.37</v>
      </c>
      <c r="L368" s="45"/>
    </row>
    <row r="369" spans="1:12" x14ac:dyDescent="0.2">
      <c r="A369" s="19" t="s">
        <v>87</v>
      </c>
      <c r="B369" s="11" t="s">
        <v>152</v>
      </c>
      <c r="C369" s="6">
        <v>200</v>
      </c>
      <c r="D369" s="44">
        <v>42</v>
      </c>
      <c r="E369" s="4"/>
      <c r="F369" s="4"/>
      <c r="G369" s="4"/>
      <c r="H369" s="4"/>
      <c r="I369" s="4"/>
      <c r="J369" s="4"/>
      <c r="K369" s="45">
        <v>3.59</v>
      </c>
      <c r="L369" s="45"/>
    </row>
    <row r="370" spans="1:12" x14ac:dyDescent="0.2">
      <c r="A370" s="6" t="s">
        <v>242</v>
      </c>
      <c r="B370" s="7" t="s">
        <v>243</v>
      </c>
      <c r="C370" s="6">
        <v>200</v>
      </c>
      <c r="D370" s="44">
        <v>43</v>
      </c>
      <c r="E370" s="4"/>
      <c r="F370" s="4"/>
      <c r="G370" s="4"/>
      <c r="H370" s="4"/>
      <c r="I370" s="4"/>
      <c r="J370" s="4"/>
      <c r="K370" s="45">
        <v>1.97</v>
      </c>
      <c r="L370" s="45"/>
    </row>
    <row r="371" spans="1:12" x14ac:dyDescent="0.2">
      <c r="A371" s="6" t="s">
        <v>4</v>
      </c>
      <c r="B371" s="4" t="s">
        <v>33</v>
      </c>
      <c r="C371" s="6">
        <v>50</v>
      </c>
      <c r="D371" s="44">
        <v>10</v>
      </c>
      <c r="E371" s="4"/>
      <c r="F371" s="4"/>
      <c r="G371" s="4"/>
      <c r="H371" s="4"/>
      <c r="I371" s="4"/>
      <c r="J371" s="4"/>
      <c r="K371" s="45">
        <v>1.64</v>
      </c>
      <c r="L371" s="45"/>
    </row>
    <row r="372" spans="1:12" x14ac:dyDescent="0.2">
      <c r="A372" s="6" t="s">
        <v>4</v>
      </c>
      <c r="B372" s="4" t="s">
        <v>12</v>
      </c>
      <c r="C372" s="6">
        <v>40</v>
      </c>
      <c r="D372" s="44">
        <v>13</v>
      </c>
      <c r="E372" s="4"/>
      <c r="F372" s="4"/>
      <c r="G372" s="4"/>
      <c r="H372" s="4"/>
      <c r="I372" s="4"/>
      <c r="J372" s="4"/>
      <c r="K372" s="45">
        <v>1.6</v>
      </c>
      <c r="L372" s="45"/>
    </row>
    <row r="373" spans="1:12" x14ac:dyDescent="0.2">
      <c r="A373" s="4"/>
      <c r="B373" s="6" t="s">
        <v>69</v>
      </c>
      <c r="C373" s="6"/>
      <c r="D373" s="44"/>
      <c r="E373" s="4"/>
      <c r="F373" s="4"/>
      <c r="G373" s="4"/>
      <c r="H373" s="4"/>
      <c r="I373" s="4"/>
      <c r="J373" s="4"/>
      <c r="K373" s="77">
        <f>K364+K366+K368+K369+K371+K372</f>
        <v>44.98</v>
      </c>
      <c r="L373" s="77">
        <f>K365+K366+K368+K370+K371+K372</f>
        <v>46.61</v>
      </c>
    </row>
    <row r="374" spans="1:12" x14ac:dyDescent="0.2">
      <c r="K374" s="78">
        <f>K363+K373</f>
        <v>59.15</v>
      </c>
      <c r="L374" s="78">
        <f>K363+L373</f>
        <v>60.78</v>
      </c>
    </row>
    <row r="375" spans="1:12" x14ac:dyDescent="0.2">
      <c r="A375" s="8" t="s">
        <v>73</v>
      </c>
      <c r="C375" s="1"/>
    </row>
    <row r="376" spans="1:12" x14ac:dyDescent="0.2">
      <c r="A376" s="8" t="s">
        <v>147</v>
      </c>
      <c r="C376" s="1"/>
    </row>
    <row r="377" spans="1:12" x14ac:dyDescent="0.2">
      <c r="A377" s="8" t="s">
        <v>37</v>
      </c>
      <c r="C377" s="1"/>
    </row>
    <row r="378" spans="1:12" x14ac:dyDescent="0.2">
      <c r="A378" s="8" t="s">
        <v>38</v>
      </c>
      <c r="C378" s="1"/>
    </row>
    <row r="379" spans="1:12" x14ac:dyDescent="0.2">
      <c r="A379" s="109" t="s">
        <v>8</v>
      </c>
      <c r="B379" s="109" t="s">
        <v>34</v>
      </c>
      <c r="C379" s="23" t="s">
        <v>39</v>
      </c>
      <c r="D379" s="23" t="s">
        <v>185</v>
      </c>
      <c r="E379" s="8"/>
      <c r="F379" s="8"/>
      <c r="G379" s="8"/>
      <c r="H379" s="8"/>
      <c r="I379" s="8"/>
      <c r="J379" s="8"/>
      <c r="K379" s="56" t="s">
        <v>186</v>
      </c>
      <c r="L379" s="4"/>
    </row>
    <row r="380" spans="1:12" x14ac:dyDescent="0.2">
      <c r="A380" s="110"/>
      <c r="B380" s="110"/>
      <c r="C380" s="24" t="s">
        <v>40</v>
      </c>
      <c r="D380" s="60" t="s">
        <v>184</v>
      </c>
      <c r="E380" s="8"/>
      <c r="F380" s="8"/>
      <c r="G380" s="8"/>
      <c r="H380" s="8"/>
      <c r="I380" s="8"/>
      <c r="J380" s="8"/>
      <c r="K380" s="61" t="s">
        <v>187</v>
      </c>
      <c r="L380" s="4"/>
    </row>
    <row r="381" spans="1:12" x14ac:dyDescent="0.2">
      <c r="A381" s="30">
        <v>1</v>
      </c>
      <c r="B381" s="30">
        <v>2</v>
      </c>
      <c r="C381" s="31">
        <v>3</v>
      </c>
      <c r="D381" s="44">
        <v>4</v>
      </c>
      <c r="E381" s="6"/>
      <c r="F381" s="6"/>
      <c r="G381" s="6"/>
      <c r="H381" s="6"/>
      <c r="I381" s="6"/>
      <c r="J381" s="6"/>
      <c r="K381" s="6">
        <v>5</v>
      </c>
      <c r="L381" s="4"/>
    </row>
    <row r="382" spans="1:12" x14ac:dyDescent="0.2">
      <c r="A382" s="27"/>
      <c r="B382" s="30" t="s">
        <v>59</v>
      </c>
      <c r="C382" s="28"/>
      <c r="D382" s="44"/>
      <c r="E382" s="4"/>
      <c r="F382" s="4"/>
      <c r="G382" s="4"/>
      <c r="H382" s="4"/>
      <c r="I382" s="4"/>
      <c r="J382" s="4"/>
      <c r="K382" s="4"/>
      <c r="L382" s="4"/>
    </row>
    <row r="383" spans="1:12" x14ac:dyDescent="0.2">
      <c r="A383" s="6" t="s">
        <v>74</v>
      </c>
      <c r="B383" s="4" t="s">
        <v>154</v>
      </c>
      <c r="C383" s="6">
        <v>150</v>
      </c>
      <c r="D383" s="44">
        <v>105</v>
      </c>
      <c r="E383" s="4"/>
      <c r="F383" s="4"/>
      <c r="G383" s="4"/>
      <c r="H383" s="4"/>
      <c r="I383" s="4"/>
      <c r="J383" s="4"/>
      <c r="K383" s="45">
        <v>5.82</v>
      </c>
      <c r="L383" s="45">
        <v>5.82</v>
      </c>
    </row>
    <row r="384" spans="1:12" x14ac:dyDescent="0.2">
      <c r="A384" s="6" t="s">
        <v>76</v>
      </c>
      <c r="B384" s="4" t="s">
        <v>56</v>
      </c>
      <c r="C384" s="6">
        <v>10</v>
      </c>
      <c r="D384" s="44">
        <v>4</v>
      </c>
      <c r="E384" s="4"/>
      <c r="F384" s="4"/>
      <c r="G384" s="4"/>
      <c r="H384" s="4"/>
      <c r="I384" s="4"/>
      <c r="J384" s="4"/>
      <c r="K384" s="45">
        <v>2.61</v>
      </c>
      <c r="L384" s="45"/>
    </row>
    <row r="385" spans="1:12" x14ac:dyDescent="0.2">
      <c r="A385" s="6" t="s">
        <v>77</v>
      </c>
      <c r="B385" s="4" t="s">
        <v>78</v>
      </c>
      <c r="C385" s="6">
        <v>20</v>
      </c>
      <c r="D385" s="44">
        <v>5</v>
      </c>
      <c r="E385" s="4"/>
      <c r="F385" s="4"/>
      <c r="G385" s="4"/>
      <c r="H385" s="4"/>
      <c r="I385" s="4"/>
      <c r="J385" s="4"/>
      <c r="K385" s="45">
        <v>5.64</v>
      </c>
      <c r="L385" s="45"/>
    </row>
    <row r="386" spans="1:12" x14ac:dyDescent="0.2">
      <c r="A386" s="6" t="s">
        <v>224</v>
      </c>
      <c r="B386" s="4" t="s">
        <v>16</v>
      </c>
      <c r="C386" s="6">
        <v>200</v>
      </c>
      <c r="D386" s="44">
        <v>28</v>
      </c>
      <c r="E386" s="4"/>
      <c r="F386" s="4"/>
      <c r="G386" s="4"/>
      <c r="H386" s="4"/>
      <c r="I386" s="4"/>
      <c r="J386" s="4"/>
      <c r="K386" s="45">
        <v>2.88</v>
      </c>
      <c r="L386" s="45"/>
    </row>
    <row r="387" spans="1:12" x14ac:dyDescent="0.2">
      <c r="A387" s="6" t="s">
        <v>4</v>
      </c>
      <c r="B387" s="4" t="s">
        <v>132</v>
      </c>
      <c r="C387" s="6">
        <v>30</v>
      </c>
      <c r="D387" s="44">
        <v>29</v>
      </c>
      <c r="E387" s="4"/>
      <c r="F387" s="4"/>
      <c r="G387" s="4"/>
      <c r="H387" s="4"/>
      <c r="I387" s="4"/>
      <c r="J387" s="4"/>
      <c r="K387" s="45">
        <v>1.37</v>
      </c>
      <c r="L387" s="45"/>
    </row>
    <row r="388" spans="1:12" x14ac:dyDescent="0.2">
      <c r="A388" s="6" t="s">
        <v>4</v>
      </c>
      <c r="B388" s="4" t="s">
        <v>12</v>
      </c>
      <c r="C388" s="6">
        <v>20</v>
      </c>
      <c r="D388" s="44">
        <v>11</v>
      </c>
      <c r="E388" s="4"/>
      <c r="F388" s="4"/>
      <c r="G388" s="4"/>
      <c r="H388" s="4"/>
      <c r="I388" s="4"/>
      <c r="J388" s="4"/>
      <c r="K388" s="45">
        <v>0.8</v>
      </c>
      <c r="L388" s="45"/>
    </row>
    <row r="389" spans="1:12" x14ac:dyDescent="0.2">
      <c r="A389" s="6"/>
      <c r="B389" s="32" t="s">
        <v>60</v>
      </c>
      <c r="C389" s="6"/>
      <c r="D389" s="44"/>
      <c r="E389" s="4"/>
      <c r="F389" s="4"/>
      <c r="G389" s="4"/>
      <c r="H389" s="4"/>
      <c r="I389" s="4"/>
      <c r="J389" s="4"/>
      <c r="K389" s="77">
        <f>SUM(K383:K388)</f>
        <v>19.12</v>
      </c>
      <c r="L389" s="45"/>
    </row>
    <row r="390" spans="1:12" x14ac:dyDescent="0.2">
      <c r="A390" s="6" t="s">
        <v>80</v>
      </c>
      <c r="B390" s="35" t="s">
        <v>24</v>
      </c>
      <c r="C390" s="6">
        <v>60</v>
      </c>
      <c r="D390" s="44">
        <v>32</v>
      </c>
      <c r="E390" s="4"/>
      <c r="F390" s="4"/>
      <c r="G390" s="4"/>
      <c r="H390" s="4"/>
      <c r="I390" s="4"/>
      <c r="J390" s="4"/>
      <c r="K390" s="45">
        <v>3.37</v>
      </c>
      <c r="L390" s="45"/>
    </row>
    <row r="391" spans="1:12" x14ac:dyDescent="0.2">
      <c r="A391" s="115" t="s">
        <v>100</v>
      </c>
      <c r="B391" s="18" t="s">
        <v>99</v>
      </c>
      <c r="C391" s="115" t="s">
        <v>189</v>
      </c>
      <c r="D391" s="115">
        <v>54</v>
      </c>
      <c r="E391" s="4"/>
      <c r="F391" s="4"/>
      <c r="G391" s="4"/>
      <c r="H391" s="4"/>
      <c r="I391" s="4"/>
      <c r="J391" s="4"/>
      <c r="K391" s="107">
        <v>3.81</v>
      </c>
      <c r="L391" s="45"/>
    </row>
    <row r="392" spans="1:12" x14ac:dyDescent="0.2">
      <c r="A392" s="116"/>
      <c r="B392" s="14" t="s">
        <v>188</v>
      </c>
      <c r="C392" s="116"/>
      <c r="D392" s="116"/>
      <c r="E392" s="4"/>
      <c r="F392" s="4"/>
      <c r="G392" s="4"/>
      <c r="H392" s="4"/>
      <c r="I392" s="4"/>
      <c r="J392" s="4"/>
      <c r="K392" s="108"/>
      <c r="L392" s="45"/>
    </row>
    <row r="393" spans="1:12" x14ac:dyDescent="0.2">
      <c r="A393" s="6" t="s">
        <v>155</v>
      </c>
      <c r="B393" s="7" t="s">
        <v>232</v>
      </c>
      <c r="C393" s="6">
        <v>150</v>
      </c>
      <c r="D393" s="44">
        <v>109</v>
      </c>
      <c r="E393" s="4"/>
      <c r="F393" s="4"/>
      <c r="G393" s="4"/>
      <c r="H393" s="4"/>
      <c r="I393" s="4"/>
      <c r="J393" s="4"/>
      <c r="K393" s="45">
        <v>4.2699999999999996</v>
      </c>
      <c r="L393" s="45"/>
    </row>
    <row r="394" spans="1:12" x14ac:dyDescent="0.2">
      <c r="A394" s="6" t="s">
        <v>181</v>
      </c>
      <c r="B394" s="7" t="s">
        <v>83</v>
      </c>
      <c r="C394" s="6">
        <v>80</v>
      </c>
      <c r="D394" s="44">
        <v>111</v>
      </c>
      <c r="E394" s="4"/>
      <c r="F394" s="4"/>
      <c r="G394" s="4"/>
      <c r="H394" s="4"/>
      <c r="I394" s="4"/>
      <c r="J394" s="4"/>
      <c r="K394" s="45">
        <v>11.53</v>
      </c>
      <c r="L394" s="45"/>
    </row>
    <row r="395" spans="1:12" x14ac:dyDescent="0.2">
      <c r="A395" s="6" t="s">
        <v>84</v>
      </c>
      <c r="B395" s="7" t="s">
        <v>85</v>
      </c>
      <c r="C395" s="6">
        <v>30</v>
      </c>
      <c r="D395" s="44">
        <v>114</v>
      </c>
      <c r="E395" s="4"/>
      <c r="F395" s="4"/>
      <c r="G395" s="4"/>
      <c r="H395" s="4"/>
      <c r="I395" s="4"/>
      <c r="J395" s="4"/>
      <c r="K395" s="45">
        <v>0.46</v>
      </c>
      <c r="L395" s="45"/>
    </row>
    <row r="396" spans="1:12" x14ac:dyDescent="0.2">
      <c r="A396" s="6" t="s">
        <v>4</v>
      </c>
      <c r="B396" s="7" t="s">
        <v>28</v>
      </c>
      <c r="C396" s="6">
        <v>200</v>
      </c>
      <c r="D396" s="44">
        <v>75</v>
      </c>
      <c r="E396" s="4"/>
      <c r="F396" s="4"/>
      <c r="G396" s="4"/>
      <c r="H396" s="4"/>
      <c r="I396" s="4"/>
      <c r="J396" s="4"/>
      <c r="K396" s="45">
        <v>4.2699999999999996</v>
      </c>
      <c r="L396" s="45"/>
    </row>
    <row r="397" spans="1:12" x14ac:dyDescent="0.2">
      <c r="A397" s="6" t="s">
        <v>4</v>
      </c>
      <c r="B397" s="4" t="s">
        <v>132</v>
      </c>
      <c r="C397" s="6">
        <v>40</v>
      </c>
      <c r="D397" s="44">
        <v>30</v>
      </c>
      <c r="E397" s="4"/>
      <c r="F397" s="4"/>
      <c r="G397" s="4"/>
      <c r="H397" s="4"/>
      <c r="I397" s="4"/>
      <c r="J397" s="4"/>
      <c r="K397" s="45">
        <v>1.83</v>
      </c>
      <c r="L397" s="45"/>
    </row>
    <row r="398" spans="1:12" x14ac:dyDescent="0.2">
      <c r="A398" s="6" t="s">
        <v>4</v>
      </c>
      <c r="B398" s="4" t="s">
        <v>12</v>
      </c>
      <c r="C398" s="6">
        <v>30</v>
      </c>
      <c r="D398" s="44">
        <v>12</v>
      </c>
      <c r="E398" s="4"/>
      <c r="F398" s="4"/>
      <c r="G398" s="4"/>
      <c r="H398" s="4"/>
      <c r="I398" s="4"/>
      <c r="J398" s="4"/>
      <c r="K398" s="45">
        <v>1.2</v>
      </c>
      <c r="L398" s="45"/>
    </row>
    <row r="399" spans="1:12" x14ac:dyDescent="0.2">
      <c r="A399" s="4"/>
      <c r="B399" s="6" t="s">
        <v>69</v>
      </c>
      <c r="C399" s="6"/>
      <c r="D399" s="44"/>
      <c r="E399" s="4"/>
      <c r="F399" s="4"/>
      <c r="G399" s="4"/>
      <c r="H399" s="4"/>
      <c r="I399" s="4"/>
      <c r="J399" s="4"/>
      <c r="K399" s="77">
        <f>SUM(K390:K398)</f>
        <v>30.74</v>
      </c>
      <c r="L399" s="45"/>
    </row>
    <row r="400" spans="1:12" x14ac:dyDescent="0.2">
      <c r="C400" s="1"/>
      <c r="K400" s="78">
        <f>K389+K399</f>
        <v>49.86</v>
      </c>
      <c r="L400" s="47"/>
    </row>
    <row r="401" spans="1:12" x14ac:dyDescent="0.2">
      <c r="A401" s="8" t="s">
        <v>73</v>
      </c>
      <c r="C401" s="1"/>
    </row>
    <row r="402" spans="1:12" x14ac:dyDescent="0.2">
      <c r="A402" s="8" t="s">
        <v>147</v>
      </c>
      <c r="C402" s="1"/>
    </row>
    <row r="403" spans="1:12" x14ac:dyDescent="0.2">
      <c r="A403" s="8" t="s">
        <v>37</v>
      </c>
      <c r="C403" s="1"/>
    </row>
    <row r="404" spans="1:12" x14ac:dyDescent="0.2">
      <c r="A404" s="8" t="s">
        <v>70</v>
      </c>
      <c r="C404" s="1"/>
    </row>
    <row r="405" spans="1:12" x14ac:dyDescent="0.2">
      <c r="A405" s="109" t="s">
        <v>8</v>
      </c>
      <c r="B405" s="109" t="s">
        <v>34</v>
      </c>
      <c r="C405" s="23" t="s">
        <v>39</v>
      </c>
      <c r="D405" s="23" t="s">
        <v>185</v>
      </c>
      <c r="E405" s="8"/>
      <c r="F405" s="8"/>
      <c r="G405" s="8"/>
      <c r="H405" s="8"/>
      <c r="I405" s="8"/>
      <c r="J405" s="8"/>
      <c r="K405" s="56" t="s">
        <v>186</v>
      </c>
      <c r="L405" s="4"/>
    </row>
    <row r="406" spans="1:12" x14ac:dyDescent="0.2">
      <c r="A406" s="110"/>
      <c r="B406" s="110"/>
      <c r="C406" s="24" t="s">
        <v>40</v>
      </c>
      <c r="D406" s="60" t="s">
        <v>184</v>
      </c>
      <c r="E406" s="8"/>
      <c r="F406" s="8"/>
      <c r="G406" s="8"/>
      <c r="H406" s="8"/>
      <c r="I406" s="8"/>
      <c r="J406" s="8"/>
      <c r="K406" s="61" t="s">
        <v>187</v>
      </c>
      <c r="L406" s="4"/>
    </row>
    <row r="407" spans="1:12" x14ac:dyDescent="0.2">
      <c r="A407" s="30">
        <v>1</v>
      </c>
      <c r="B407" s="30">
        <v>2</v>
      </c>
      <c r="C407" s="31">
        <v>3</v>
      </c>
      <c r="D407" s="44">
        <v>4</v>
      </c>
      <c r="E407" s="6"/>
      <c r="F407" s="6"/>
      <c r="G407" s="6"/>
      <c r="H407" s="6"/>
      <c r="I407" s="6"/>
      <c r="J407" s="6"/>
      <c r="K407" s="6">
        <v>5</v>
      </c>
      <c r="L407" s="4"/>
    </row>
    <row r="408" spans="1:12" x14ac:dyDescent="0.2">
      <c r="A408" s="27"/>
      <c r="B408" s="30" t="s">
        <v>59</v>
      </c>
      <c r="C408" s="28"/>
      <c r="D408" s="44"/>
      <c r="E408" s="4"/>
      <c r="F408" s="4"/>
      <c r="G408" s="4"/>
      <c r="H408" s="4"/>
      <c r="I408" s="4"/>
      <c r="J408" s="4"/>
      <c r="K408" s="4"/>
      <c r="L408" s="4"/>
    </row>
    <row r="409" spans="1:12" x14ac:dyDescent="0.2">
      <c r="A409" s="6" t="s">
        <v>74</v>
      </c>
      <c r="B409" s="4" t="s">
        <v>154</v>
      </c>
      <c r="C409" s="6">
        <v>200</v>
      </c>
      <c r="D409" s="44">
        <v>106</v>
      </c>
      <c r="E409" s="4"/>
      <c r="F409" s="4"/>
      <c r="G409" s="4"/>
      <c r="H409" s="4"/>
      <c r="I409" s="4"/>
      <c r="J409" s="4"/>
      <c r="K409" s="45">
        <v>6.84</v>
      </c>
      <c r="L409" s="45">
        <v>6.82</v>
      </c>
    </row>
    <row r="410" spans="1:12" x14ac:dyDescent="0.2">
      <c r="A410" s="6" t="s">
        <v>76</v>
      </c>
      <c r="B410" s="4" t="s">
        <v>56</v>
      </c>
      <c r="C410" s="6">
        <v>10</v>
      </c>
      <c r="D410" s="44">
        <v>4</v>
      </c>
      <c r="E410" s="4"/>
      <c r="F410" s="4"/>
      <c r="G410" s="4"/>
      <c r="H410" s="4"/>
      <c r="I410" s="4"/>
      <c r="J410" s="4"/>
      <c r="K410" s="45">
        <v>2.61</v>
      </c>
      <c r="L410" s="45"/>
    </row>
    <row r="411" spans="1:12" x14ac:dyDescent="0.2">
      <c r="A411" s="6" t="s">
        <v>77</v>
      </c>
      <c r="B411" s="4" t="s">
        <v>78</v>
      </c>
      <c r="C411" s="6">
        <v>25</v>
      </c>
      <c r="D411" s="44">
        <v>6</v>
      </c>
      <c r="E411" s="4"/>
      <c r="F411" s="4"/>
      <c r="G411" s="4"/>
      <c r="H411" s="4"/>
      <c r="I411" s="4"/>
      <c r="J411" s="4"/>
      <c r="K411" s="45">
        <v>6.92</v>
      </c>
      <c r="L411" s="45"/>
    </row>
    <row r="412" spans="1:12" x14ac:dyDescent="0.2">
      <c r="A412" s="6" t="s">
        <v>224</v>
      </c>
      <c r="B412" s="4" t="s">
        <v>16</v>
      </c>
      <c r="C412" s="6">
        <v>200</v>
      </c>
      <c r="D412" s="44">
        <v>28</v>
      </c>
      <c r="E412" s="4"/>
      <c r="F412" s="4"/>
      <c r="G412" s="4"/>
      <c r="H412" s="4"/>
      <c r="I412" s="4"/>
      <c r="J412" s="4"/>
      <c r="K412" s="45">
        <v>2.88</v>
      </c>
      <c r="L412" s="45"/>
    </row>
    <row r="413" spans="1:12" x14ac:dyDescent="0.2">
      <c r="A413" s="6" t="s">
        <v>4</v>
      </c>
      <c r="B413" s="4" t="s">
        <v>132</v>
      </c>
      <c r="C413" s="6">
        <v>40</v>
      </c>
      <c r="D413" s="44">
        <v>30</v>
      </c>
      <c r="E413" s="4"/>
      <c r="F413" s="4"/>
      <c r="G413" s="4"/>
      <c r="H413" s="4"/>
      <c r="I413" s="4"/>
      <c r="J413" s="4"/>
      <c r="K413" s="45">
        <v>1.83</v>
      </c>
      <c r="L413" s="45"/>
    </row>
    <row r="414" spans="1:12" x14ac:dyDescent="0.2">
      <c r="A414" s="6" t="s">
        <v>4</v>
      </c>
      <c r="B414" s="4" t="s">
        <v>12</v>
      </c>
      <c r="C414" s="6">
        <v>30</v>
      </c>
      <c r="D414" s="44">
        <v>12</v>
      </c>
      <c r="E414" s="4"/>
      <c r="F414" s="4"/>
      <c r="G414" s="4"/>
      <c r="H414" s="4"/>
      <c r="I414" s="4"/>
      <c r="J414" s="4"/>
      <c r="K414" s="45">
        <v>1.2</v>
      </c>
      <c r="L414" s="45"/>
    </row>
    <row r="415" spans="1:12" x14ac:dyDescent="0.2">
      <c r="A415" s="6"/>
      <c r="B415" s="32" t="s">
        <v>60</v>
      </c>
      <c r="C415" s="6"/>
      <c r="D415" s="44"/>
      <c r="E415" s="4"/>
      <c r="F415" s="4"/>
      <c r="G415" s="4"/>
      <c r="H415" s="4"/>
      <c r="I415" s="4"/>
      <c r="J415" s="4"/>
      <c r="K415" s="77">
        <f>SUM(K409:K414)</f>
        <v>22.279999999999998</v>
      </c>
      <c r="L415" s="45"/>
    </row>
    <row r="416" spans="1:12" x14ac:dyDescent="0.2">
      <c r="A416" s="6" t="s">
        <v>80</v>
      </c>
      <c r="B416" s="35" t="s">
        <v>24</v>
      </c>
      <c r="C416" s="6">
        <v>100</v>
      </c>
      <c r="D416" s="44">
        <v>33</v>
      </c>
      <c r="E416" s="4"/>
      <c r="F416" s="4"/>
      <c r="G416" s="4"/>
      <c r="H416" s="4"/>
      <c r="I416" s="4"/>
      <c r="J416" s="4"/>
      <c r="K416" s="45">
        <v>5.58</v>
      </c>
      <c r="L416" s="45"/>
    </row>
    <row r="417" spans="1:12" x14ac:dyDescent="0.2">
      <c r="A417" s="115" t="s">
        <v>100</v>
      </c>
      <c r="B417" s="18" t="s">
        <v>99</v>
      </c>
      <c r="C417" s="115" t="s">
        <v>190</v>
      </c>
      <c r="D417" s="115">
        <v>55</v>
      </c>
      <c r="E417" s="4"/>
      <c r="F417" s="4"/>
      <c r="G417" s="4"/>
      <c r="H417" s="4"/>
      <c r="I417" s="4"/>
      <c r="J417" s="4"/>
      <c r="K417" s="107">
        <v>4.53</v>
      </c>
      <c r="L417" s="45"/>
    </row>
    <row r="418" spans="1:12" x14ac:dyDescent="0.2">
      <c r="A418" s="116"/>
      <c r="B418" s="14" t="s">
        <v>188</v>
      </c>
      <c r="C418" s="116"/>
      <c r="D418" s="116"/>
      <c r="E418" s="4"/>
      <c r="F418" s="4"/>
      <c r="G418" s="4"/>
      <c r="H418" s="4"/>
      <c r="I418" s="4"/>
      <c r="J418" s="4"/>
      <c r="K418" s="108"/>
      <c r="L418" s="45"/>
    </row>
    <row r="419" spans="1:12" x14ac:dyDescent="0.2">
      <c r="A419" s="6" t="s">
        <v>155</v>
      </c>
      <c r="B419" s="7" t="s">
        <v>232</v>
      </c>
      <c r="C419" s="6">
        <v>180</v>
      </c>
      <c r="D419" s="44">
        <v>110</v>
      </c>
      <c r="E419" s="4"/>
      <c r="F419" s="4"/>
      <c r="G419" s="4"/>
      <c r="H419" s="4"/>
      <c r="I419" s="4"/>
      <c r="J419" s="4"/>
      <c r="K419" s="45">
        <v>4.5999999999999996</v>
      </c>
      <c r="L419" s="45"/>
    </row>
    <row r="420" spans="1:12" x14ac:dyDescent="0.2">
      <c r="A420" s="6" t="s">
        <v>181</v>
      </c>
      <c r="B420" s="7" t="s">
        <v>83</v>
      </c>
      <c r="C420" s="6">
        <v>100</v>
      </c>
      <c r="D420" s="44">
        <v>112</v>
      </c>
      <c r="E420" s="4"/>
      <c r="F420" s="4"/>
      <c r="G420" s="4"/>
      <c r="H420" s="4"/>
      <c r="I420" s="4"/>
      <c r="J420" s="4"/>
      <c r="K420" s="45">
        <v>14.31</v>
      </c>
      <c r="L420" s="45"/>
    </row>
    <row r="421" spans="1:12" x14ac:dyDescent="0.2">
      <c r="A421" s="6" t="s">
        <v>84</v>
      </c>
      <c r="B421" s="7" t="s">
        <v>85</v>
      </c>
      <c r="C421" s="6">
        <v>30</v>
      </c>
      <c r="D421" s="44">
        <v>114</v>
      </c>
      <c r="E421" s="4"/>
      <c r="F421" s="4"/>
      <c r="G421" s="4"/>
      <c r="H421" s="4"/>
      <c r="I421" s="4"/>
      <c r="J421" s="4"/>
      <c r="K421" s="45">
        <v>0.46</v>
      </c>
      <c r="L421" s="45"/>
    </row>
    <row r="422" spans="1:12" x14ac:dyDescent="0.2">
      <c r="A422" s="6" t="s">
        <v>4</v>
      </c>
      <c r="B422" s="7" t="s">
        <v>28</v>
      </c>
      <c r="C422" s="6">
        <v>200</v>
      </c>
      <c r="D422" s="44">
        <v>75</v>
      </c>
      <c r="E422" s="4"/>
      <c r="F422" s="4"/>
      <c r="G422" s="4"/>
      <c r="H422" s="4"/>
      <c r="I422" s="4"/>
      <c r="J422" s="4"/>
      <c r="K422" s="45">
        <v>4.2699999999999996</v>
      </c>
      <c r="L422" s="45"/>
    </row>
    <row r="423" spans="1:12" x14ac:dyDescent="0.2">
      <c r="A423" s="6" t="s">
        <v>4</v>
      </c>
      <c r="B423" s="4" t="s">
        <v>132</v>
      </c>
      <c r="C423" s="6">
        <v>50</v>
      </c>
      <c r="D423" s="44">
        <v>31</v>
      </c>
      <c r="E423" s="4"/>
      <c r="F423" s="4"/>
      <c r="G423" s="4"/>
      <c r="H423" s="4"/>
      <c r="I423" s="4"/>
      <c r="J423" s="4"/>
      <c r="K423" s="45">
        <v>2.29</v>
      </c>
      <c r="L423" s="45"/>
    </row>
    <row r="424" spans="1:12" x14ac:dyDescent="0.2">
      <c r="A424" s="6" t="s">
        <v>4</v>
      </c>
      <c r="B424" s="4" t="s">
        <v>12</v>
      </c>
      <c r="C424" s="6">
        <v>40</v>
      </c>
      <c r="D424" s="44">
        <v>13</v>
      </c>
      <c r="E424" s="4"/>
      <c r="F424" s="4"/>
      <c r="G424" s="4"/>
      <c r="H424" s="4"/>
      <c r="I424" s="4"/>
      <c r="J424" s="4"/>
      <c r="K424" s="45">
        <v>1.6</v>
      </c>
      <c r="L424" s="45"/>
    </row>
    <row r="425" spans="1:12" x14ac:dyDescent="0.2">
      <c r="A425" s="4"/>
      <c r="B425" s="6" t="s">
        <v>69</v>
      </c>
      <c r="C425" s="6"/>
      <c r="D425" s="44"/>
      <c r="E425" s="4"/>
      <c r="F425" s="4"/>
      <c r="G425" s="4"/>
      <c r="H425" s="4"/>
      <c r="I425" s="4"/>
      <c r="J425" s="4"/>
      <c r="K425" s="77">
        <f>SUM(K416:K424)</f>
        <v>37.64</v>
      </c>
      <c r="L425" s="45"/>
    </row>
    <row r="426" spans="1:12" x14ac:dyDescent="0.2">
      <c r="K426" s="78">
        <f>K415+K425</f>
        <v>59.92</v>
      </c>
      <c r="L426" s="47"/>
    </row>
    <row r="427" spans="1:12" x14ac:dyDescent="0.2">
      <c r="A427" s="8" t="s">
        <v>91</v>
      </c>
      <c r="C427" s="1"/>
    </row>
    <row r="428" spans="1:12" x14ac:dyDescent="0.2">
      <c r="A428" s="8" t="s">
        <v>147</v>
      </c>
      <c r="C428" s="1"/>
    </row>
    <row r="429" spans="1:12" x14ac:dyDescent="0.2">
      <c r="A429" s="8" t="s">
        <v>37</v>
      </c>
      <c r="C429" s="1"/>
    </row>
    <row r="430" spans="1:12" x14ac:dyDescent="0.2">
      <c r="A430" s="8" t="s">
        <v>38</v>
      </c>
      <c r="C430" s="1"/>
    </row>
    <row r="431" spans="1:12" x14ac:dyDescent="0.2">
      <c r="A431" s="109" t="s">
        <v>8</v>
      </c>
      <c r="B431" s="109" t="s">
        <v>34</v>
      </c>
      <c r="C431" s="23" t="s">
        <v>39</v>
      </c>
      <c r="D431" s="23" t="s">
        <v>185</v>
      </c>
      <c r="E431" s="8"/>
      <c r="F431" s="8"/>
      <c r="G431" s="8"/>
      <c r="H431" s="8"/>
      <c r="I431" s="8"/>
      <c r="J431" s="8"/>
      <c r="K431" s="56" t="s">
        <v>186</v>
      </c>
      <c r="L431" s="4"/>
    </row>
    <row r="432" spans="1:12" x14ac:dyDescent="0.2">
      <c r="A432" s="110"/>
      <c r="B432" s="110"/>
      <c r="C432" s="24" t="s">
        <v>40</v>
      </c>
      <c r="D432" s="60" t="s">
        <v>184</v>
      </c>
      <c r="E432" s="8"/>
      <c r="F432" s="8"/>
      <c r="G432" s="8"/>
      <c r="H432" s="8"/>
      <c r="I432" s="8"/>
      <c r="J432" s="8"/>
      <c r="K432" s="61" t="s">
        <v>187</v>
      </c>
      <c r="L432" s="4"/>
    </row>
    <row r="433" spans="1:12" x14ac:dyDescent="0.2">
      <c r="A433" s="30">
        <v>1</v>
      </c>
      <c r="B433" s="30">
        <v>2</v>
      </c>
      <c r="C433" s="31">
        <v>3</v>
      </c>
      <c r="D433" s="44">
        <v>4</v>
      </c>
      <c r="E433" s="6"/>
      <c r="F433" s="6"/>
      <c r="G433" s="6"/>
      <c r="H433" s="6"/>
      <c r="I433" s="6"/>
      <c r="J433" s="6"/>
      <c r="K433" s="6">
        <v>5</v>
      </c>
      <c r="L433" s="4"/>
    </row>
    <row r="434" spans="1:12" x14ac:dyDescent="0.2">
      <c r="A434" s="27"/>
      <c r="B434" s="30" t="s">
        <v>59</v>
      </c>
      <c r="C434" s="28"/>
      <c r="D434" s="44"/>
      <c r="E434" s="4"/>
      <c r="F434" s="4"/>
      <c r="G434" s="4"/>
      <c r="H434" s="4"/>
      <c r="I434" s="4"/>
      <c r="J434" s="4"/>
      <c r="K434" s="4"/>
      <c r="L434" s="4"/>
    </row>
    <row r="435" spans="1:12" x14ac:dyDescent="0.2">
      <c r="A435" s="6" t="s">
        <v>158</v>
      </c>
      <c r="B435" s="4" t="s">
        <v>159</v>
      </c>
      <c r="C435" s="6">
        <v>150</v>
      </c>
      <c r="D435" s="44">
        <v>115</v>
      </c>
      <c r="E435" s="4"/>
      <c r="F435" s="4"/>
      <c r="G435" s="4"/>
      <c r="H435" s="4"/>
      <c r="I435" s="4"/>
      <c r="J435" s="4"/>
      <c r="K435" s="45">
        <v>7.02</v>
      </c>
      <c r="L435" s="45"/>
    </row>
    <row r="436" spans="1:12" x14ac:dyDescent="0.2">
      <c r="A436" s="6" t="s">
        <v>93</v>
      </c>
      <c r="B436" s="4" t="s">
        <v>94</v>
      </c>
      <c r="C436" s="6">
        <v>20</v>
      </c>
      <c r="D436" s="44">
        <v>48</v>
      </c>
      <c r="E436" s="4"/>
      <c r="F436" s="4"/>
      <c r="G436" s="4"/>
      <c r="H436" s="4"/>
      <c r="I436" s="4"/>
      <c r="J436" s="4"/>
      <c r="K436" s="45">
        <v>1.41</v>
      </c>
      <c r="L436" s="45"/>
    </row>
    <row r="437" spans="1:12" x14ac:dyDescent="0.2">
      <c r="A437" s="6" t="s">
        <v>76</v>
      </c>
      <c r="B437" s="4" t="s">
        <v>56</v>
      </c>
      <c r="C437" s="6">
        <v>10</v>
      </c>
      <c r="D437" s="44">
        <v>4</v>
      </c>
      <c r="E437" s="4"/>
      <c r="F437" s="4"/>
      <c r="G437" s="4"/>
      <c r="H437" s="4"/>
      <c r="I437" s="4"/>
      <c r="J437" s="4"/>
      <c r="K437" s="45">
        <v>2.61</v>
      </c>
      <c r="L437" s="45"/>
    </row>
    <row r="438" spans="1:12" x14ac:dyDescent="0.2">
      <c r="A438" s="6" t="s">
        <v>95</v>
      </c>
      <c r="B438" s="4" t="s">
        <v>15</v>
      </c>
      <c r="C438" s="6" t="s">
        <v>3</v>
      </c>
      <c r="D438" s="44">
        <v>49</v>
      </c>
      <c r="E438" s="4"/>
      <c r="F438" s="4"/>
      <c r="G438" s="4"/>
      <c r="H438" s="4"/>
      <c r="I438" s="4"/>
      <c r="J438" s="4"/>
      <c r="K438" s="45">
        <v>0.68</v>
      </c>
      <c r="L438" s="45"/>
    </row>
    <row r="439" spans="1:12" x14ac:dyDescent="0.2">
      <c r="A439" s="6" t="s">
        <v>4</v>
      </c>
      <c r="B439" s="4" t="s">
        <v>160</v>
      </c>
      <c r="C439" s="6" t="s">
        <v>182</v>
      </c>
      <c r="D439" s="44">
        <v>117</v>
      </c>
      <c r="E439" s="4"/>
      <c r="F439" s="4"/>
      <c r="G439" s="4"/>
      <c r="H439" s="4"/>
      <c r="I439" s="4"/>
      <c r="J439" s="4"/>
      <c r="K439" s="45">
        <v>5</v>
      </c>
      <c r="L439" s="45"/>
    </row>
    <row r="440" spans="1:12" x14ac:dyDescent="0.2">
      <c r="A440" s="6" t="s">
        <v>4</v>
      </c>
      <c r="B440" s="4" t="s">
        <v>12</v>
      </c>
      <c r="C440" s="6">
        <v>20</v>
      </c>
      <c r="D440" s="44">
        <v>11</v>
      </c>
      <c r="E440" s="4"/>
      <c r="F440" s="4"/>
      <c r="G440" s="4"/>
      <c r="H440" s="4"/>
      <c r="I440" s="4"/>
      <c r="J440" s="4"/>
      <c r="K440" s="45">
        <v>0.8</v>
      </c>
      <c r="L440" s="45"/>
    </row>
    <row r="441" spans="1:12" x14ac:dyDescent="0.2">
      <c r="A441" s="6" t="s">
        <v>58</v>
      </c>
      <c r="B441" s="4" t="s">
        <v>165</v>
      </c>
      <c r="C441" s="6">
        <v>100</v>
      </c>
      <c r="D441" s="44">
        <v>51</v>
      </c>
      <c r="E441" s="4"/>
      <c r="F441" s="4"/>
      <c r="G441" s="4"/>
      <c r="H441" s="4"/>
      <c r="I441" s="4"/>
      <c r="J441" s="4"/>
      <c r="K441" s="45">
        <v>5.13</v>
      </c>
      <c r="L441" s="45"/>
    </row>
    <row r="442" spans="1:12" x14ac:dyDescent="0.2">
      <c r="A442" s="6"/>
      <c r="B442" s="32" t="s">
        <v>60</v>
      </c>
      <c r="C442" s="6"/>
      <c r="D442" s="44"/>
      <c r="E442" s="4"/>
      <c r="F442" s="4"/>
      <c r="G442" s="4"/>
      <c r="H442" s="4"/>
      <c r="I442" s="4"/>
      <c r="J442" s="4"/>
      <c r="K442" s="77">
        <f>SUM(K435:K441)</f>
        <v>22.65</v>
      </c>
      <c r="L442" s="45"/>
    </row>
    <row r="443" spans="1:12" x14ac:dyDescent="0.2">
      <c r="A443" s="6" t="s">
        <v>97</v>
      </c>
      <c r="B443" s="35" t="s">
        <v>161</v>
      </c>
      <c r="C443" s="6">
        <v>60</v>
      </c>
      <c r="D443" s="44">
        <v>63</v>
      </c>
      <c r="E443" s="4"/>
      <c r="F443" s="4"/>
      <c r="G443" s="4"/>
      <c r="H443" s="4"/>
      <c r="I443" s="4"/>
      <c r="J443" s="4"/>
      <c r="K443" s="45">
        <v>1.64</v>
      </c>
      <c r="L443" s="45"/>
    </row>
    <row r="444" spans="1:12" x14ac:dyDescent="0.2">
      <c r="A444" s="6" t="s">
        <v>244</v>
      </c>
      <c r="B444" s="7" t="s">
        <v>248</v>
      </c>
      <c r="C444" s="59">
        <v>60</v>
      </c>
      <c r="D444" s="38">
        <v>65</v>
      </c>
      <c r="E444" s="4"/>
      <c r="F444" s="4"/>
      <c r="G444" s="4"/>
      <c r="H444" s="4"/>
      <c r="I444" s="4"/>
      <c r="J444" s="4"/>
      <c r="K444" s="75">
        <v>5.29</v>
      </c>
      <c r="L444" s="45"/>
    </row>
    <row r="445" spans="1:12" x14ac:dyDescent="0.2">
      <c r="A445" s="115" t="s">
        <v>81</v>
      </c>
      <c r="B445" s="18" t="s">
        <v>192</v>
      </c>
      <c r="C445" s="115">
        <v>200</v>
      </c>
      <c r="D445" s="115">
        <v>34</v>
      </c>
      <c r="E445" s="4"/>
      <c r="F445" s="4"/>
      <c r="G445" s="4"/>
      <c r="H445" s="4"/>
      <c r="I445" s="4"/>
      <c r="J445" s="4"/>
      <c r="K445" s="107">
        <v>2.08</v>
      </c>
      <c r="L445" s="45"/>
    </row>
    <row r="446" spans="1:12" x14ac:dyDescent="0.2">
      <c r="A446" s="116"/>
      <c r="B446" s="14" t="s">
        <v>90</v>
      </c>
      <c r="C446" s="116"/>
      <c r="D446" s="116"/>
      <c r="E446" s="4"/>
      <c r="F446" s="4"/>
      <c r="G446" s="4"/>
      <c r="H446" s="4"/>
      <c r="I446" s="4"/>
      <c r="J446" s="4"/>
      <c r="K446" s="108"/>
      <c r="L446" s="45"/>
    </row>
    <row r="447" spans="1:12" x14ac:dyDescent="0.2">
      <c r="A447" s="6" t="s">
        <v>130</v>
      </c>
      <c r="B447" s="7" t="s">
        <v>131</v>
      </c>
      <c r="C447" s="6">
        <v>150</v>
      </c>
      <c r="D447" s="44">
        <v>86</v>
      </c>
      <c r="E447" s="4"/>
      <c r="F447" s="4"/>
      <c r="G447" s="4"/>
      <c r="H447" s="4"/>
      <c r="I447" s="4"/>
      <c r="J447" s="4"/>
      <c r="K447" s="45">
        <v>5.13</v>
      </c>
      <c r="L447" s="45"/>
    </row>
    <row r="448" spans="1:12" x14ac:dyDescent="0.2">
      <c r="A448" s="6" t="s">
        <v>233</v>
      </c>
      <c r="B448" s="7" t="s">
        <v>162</v>
      </c>
      <c r="C448" s="6" t="s">
        <v>27</v>
      </c>
      <c r="D448" s="44">
        <v>118</v>
      </c>
      <c r="E448" s="4"/>
      <c r="F448" s="4"/>
      <c r="G448" s="4"/>
      <c r="H448" s="4"/>
      <c r="I448" s="4"/>
      <c r="J448" s="4"/>
      <c r="K448" s="45">
        <v>42.63</v>
      </c>
      <c r="L448" s="45"/>
    </row>
    <row r="449" spans="1:12" x14ac:dyDescent="0.2">
      <c r="A449" s="6" t="s">
        <v>67</v>
      </c>
      <c r="B449" s="7" t="s">
        <v>68</v>
      </c>
      <c r="C449" s="6">
        <v>200</v>
      </c>
      <c r="D449" s="44">
        <v>22</v>
      </c>
      <c r="E449" s="4"/>
      <c r="F449" s="4"/>
      <c r="G449" s="4"/>
      <c r="H449" s="4"/>
      <c r="I449" s="4"/>
      <c r="J449" s="4"/>
      <c r="K449" s="45">
        <v>2.7</v>
      </c>
      <c r="L449" s="45"/>
    </row>
    <row r="450" spans="1:12" x14ac:dyDescent="0.2">
      <c r="A450" s="6" t="s">
        <v>4</v>
      </c>
      <c r="B450" s="4" t="s">
        <v>33</v>
      </c>
      <c r="C450" s="6">
        <v>40</v>
      </c>
      <c r="D450" s="44">
        <v>9</v>
      </c>
      <c r="E450" s="4"/>
      <c r="F450" s="4"/>
      <c r="G450" s="4"/>
      <c r="H450" s="4"/>
      <c r="I450" s="4"/>
      <c r="J450" s="4"/>
      <c r="K450" s="45">
        <v>1.31</v>
      </c>
      <c r="L450" s="45"/>
    </row>
    <row r="451" spans="1:12" x14ac:dyDescent="0.2">
      <c r="A451" s="6" t="s">
        <v>4</v>
      </c>
      <c r="B451" s="4" t="s">
        <v>12</v>
      </c>
      <c r="C451" s="6">
        <v>30</v>
      </c>
      <c r="D451" s="44">
        <v>12</v>
      </c>
      <c r="E451" s="4"/>
      <c r="F451" s="4"/>
      <c r="G451" s="4"/>
      <c r="H451" s="4"/>
      <c r="I451" s="4"/>
      <c r="J451" s="4"/>
      <c r="K451" s="45">
        <v>1.2</v>
      </c>
      <c r="L451" s="45"/>
    </row>
    <row r="452" spans="1:12" x14ac:dyDescent="0.2">
      <c r="A452" s="4"/>
      <c r="B452" s="6" t="s">
        <v>69</v>
      </c>
      <c r="C452" s="6"/>
      <c r="D452" s="44"/>
      <c r="E452" s="4"/>
      <c r="F452" s="4"/>
      <c r="G452" s="4"/>
      <c r="H452" s="4"/>
      <c r="I452" s="4"/>
      <c r="J452" s="4"/>
      <c r="K452" s="77">
        <f>K443+K445+K447+K448+K449+K450+K451</f>
        <v>56.690000000000012</v>
      </c>
      <c r="L452" s="77">
        <f>K444+K445+K447+K448+K449+K450+K451</f>
        <v>60.340000000000011</v>
      </c>
    </row>
    <row r="453" spans="1:12" x14ac:dyDescent="0.2">
      <c r="C453" s="1"/>
      <c r="K453" s="78">
        <f>K452+K442</f>
        <v>79.34</v>
      </c>
      <c r="L453" s="78">
        <f>L452+K442</f>
        <v>82.990000000000009</v>
      </c>
    </row>
    <row r="454" spans="1:12" x14ac:dyDescent="0.2">
      <c r="A454" s="8" t="s">
        <v>91</v>
      </c>
      <c r="C454" s="1"/>
    </row>
    <row r="455" spans="1:12" x14ac:dyDescent="0.2">
      <c r="A455" s="8" t="s">
        <v>147</v>
      </c>
      <c r="C455" s="1"/>
    </row>
    <row r="456" spans="1:12" x14ac:dyDescent="0.2">
      <c r="A456" s="8" t="s">
        <v>37</v>
      </c>
      <c r="C456" s="1"/>
    </row>
    <row r="457" spans="1:12" x14ac:dyDescent="0.2">
      <c r="A457" s="8" t="s">
        <v>70</v>
      </c>
      <c r="C457" s="1"/>
    </row>
    <row r="458" spans="1:12" x14ac:dyDescent="0.2">
      <c r="A458" s="109" t="s">
        <v>8</v>
      </c>
      <c r="B458" s="109" t="s">
        <v>34</v>
      </c>
      <c r="C458" s="23" t="s">
        <v>39</v>
      </c>
      <c r="D458" s="23" t="s">
        <v>185</v>
      </c>
      <c r="E458" s="8"/>
      <c r="F458" s="8"/>
      <c r="G458" s="8"/>
      <c r="H458" s="8"/>
      <c r="I458" s="8"/>
      <c r="J458" s="8"/>
      <c r="K458" s="56" t="s">
        <v>186</v>
      </c>
      <c r="L458" s="4"/>
    </row>
    <row r="459" spans="1:12" x14ac:dyDescent="0.2">
      <c r="A459" s="110"/>
      <c r="B459" s="110"/>
      <c r="C459" s="24" t="s">
        <v>40</v>
      </c>
      <c r="D459" s="60" t="s">
        <v>184</v>
      </c>
      <c r="E459" s="8"/>
      <c r="F459" s="8"/>
      <c r="G459" s="8"/>
      <c r="H459" s="8"/>
      <c r="I459" s="8"/>
      <c r="J459" s="8"/>
      <c r="K459" s="61" t="s">
        <v>187</v>
      </c>
      <c r="L459" s="4"/>
    </row>
    <row r="460" spans="1:12" x14ac:dyDescent="0.2">
      <c r="A460" s="30">
        <v>1</v>
      </c>
      <c r="B460" s="30">
        <v>2</v>
      </c>
      <c r="C460" s="31">
        <v>3</v>
      </c>
      <c r="D460" s="44">
        <v>4</v>
      </c>
      <c r="E460" s="6"/>
      <c r="F460" s="6"/>
      <c r="G460" s="6"/>
      <c r="H460" s="6"/>
      <c r="I460" s="6"/>
      <c r="J460" s="6"/>
      <c r="K460" s="6">
        <v>5</v>
      </c>
      <c r="L460" s="4"/>
    </row>
    <row r="461" spans="1:12" x14ac:dyDescent="0.2">
      <c r="A461" s="27"/>
      <c r="B461" s="30" t="s">
        <v>59</v>
      </c>
      <c r="C461" s="39"/>
      <c r="D461" s="44"/>
      <c r="E461" s="4"/>
      <c r="F461" s="4"/>
      <c r="G461" s="4"/>
      <c r="H461" s="4"/>
      <c r="I461" s="4"/>
      <c r="J461" s="4"/>
      <c r="K461" s="4"/>
      <c r="L461" s="4"/>
    </row>
    <row r="462" spans="1:12" x14ac:dyDescent="0.2">
      <c r="A462" s="6" t="s">
        <v>158</v>
      </c>
      <c r="B462" s="4" t="s">
        <v>159</v>
      </c>
      <c r="C462" s="6">
        <v>200</v>
      </c>
      <c r="D462" s="44">
        <v>116</v>
      </c>
      <c r="E462" s="4"/>
      <c r="F462" s="4"/>
      <c r="G462" s="4"/>
      <c r="H462" s="4"/>
      <c r="I462" s="4"/>
      <c r="J462" s="4"/>
      <c r="K462" s="45">
        <v>9.36</v>
      </c>
      <c r="L462" s="45"/>
    </row>
    <row r="463" spans="1:12" x14ac:dyDescent="0.2">
      <c r="A463" s="6" t="s">
        <v>93</v>
      </c>
      <c r="B463" s="4" t="s">
        <v>94</v>
      </c>
      <c r="C463" s="6">
        <v>20</v>
      </c>
      <c r="D463" s="44">
        <v>48</v>
      </c>
      <c r="E463" s="4"/>
      <c r="F463" s="4"/>
      <c r="G463" s="4"/>
      <c r="H463" s="4"/>
      <c r="I463" s="4"/>
      <c r="J463" s="4"/>
      <c r="K463" s="45">
        <v>1.41</v>
      </c>
      <c r="L463" s="45"/>
    </row>
    <row r="464" spans="1:12" x14ac:dyDescent="0.2">
      <c r="A464" s="6" t="s">
        <v>76</v>
      </c>
      <c r="B464" s="4" t="s">
        <v>56</v>
      </c>
      <c r="C464" s="6">
        <v>10</v>
      </c>
      <c r="D464" s="44">
        <v>4</v>
      </c>
      <c r="E464" s="4"/>
      <c r="F464" s="4"/>
      <c r="G464" s="4"/>
      <c r="H464" s="4"/>
      <c r="I464" s="4"/>
      <c r="J464" s="4"/>
      <c r="K464" s="45">
        <v>2.61</v>
      </c>
      <c r="L464" s="45"/>
    </row>
    <row r="465" spans="1:12" x14ac:dyDescent="0.2">
      <c r="A465" s="6" t="s">
        <v>95</v>
      </c>
      <c r="B465" s="4" t="s">
        <v>15</v>
      </c>
      <c r="C465" s="6" t="s">
        <v>3</v>
      </c>
      <c r="D465" s="44">
        <v>49</v>
      </c>
      <c r="E465" s="4"/>
      <c r="F465" s="4"/>
      <c r="G465" s="4"/>
      <c r="H465" s="4"/>
      <c r="I465" s="4"/>
      <c r="J465" s="4"/>
      <c r="K465" s="45">
        <v>0.68</v>
      </c>
      <c r="L465" s="45"/>
    </row>
    <row r="466" spans="1:12" x14ac:dyDescent="0.2">
      <c r="A466" s="6" t="s">
        <v>4</v>
      </c>
      <c r="B466" s="4" t="s">
        <v>160</v>
      </c>
      <c r="C466" s="6" t="s">
        <v>182</v>
      </c>
      <c r="D466" s="44">
        <v>117</v>
      </c>
      <c r="E466" s="4"/>
      <c r="F466" s="4"/>
      <c r="G466" s="4"/>
      <c r="H466" s="4"/>
      <c r="I466" s="4"/>
      <c r="J466" s="4"/>
      <c r="K466" s="45">
        <v>5</v>
      </c>
      <c r="L466" s="45"/>
    </row>
    <row r="467" spans="1:12" x14ac:dyDescent="0.2">
      <c r="A467" s="6" t="s">
        <v>4</v>
      </c>
      <c r="B467" s="4" t="s">
        <v>12</v>
      </c>
      <c r="C467" s="6">
        <v>30</v>
      </c>
      <c r="D467" s="44">
        <v>12</v>
      </c>
      <c r="E467" s="4"/>
      <c r="F467" s="4"/>
      <c r="G467" s="4"/>
      <c r="H467" s="4"/>
      <c r="I467" s="4"/>
      <c r="J467" s="4"/>
      <c r="K467" s="45">
        <v>1.2</v>
      </c>
      <c r="L467" s="45"/>
    </row>
    <row r="468" spans="1:12" x14ac:dyDescent="0.2">
      <c r="A468" s="6" t="s">
        <v>58</v>
      </c>
      <c r="B468" s="4" t="s">
        <v>165</v>
      </c>
      <c r="C468" s="6">
        <v>100</v>
      </c>
      <c r="D468" s="44">
        <v>51</v>
      </c>
      <c r="E468" s="4"/>
      <c r="F468" s="4"/>
      <c r="G468" s="4"/>
      <c r="H468" s="4"/>
      <c r="I468" s="4"/>
      <c r="J468" s="4"/>
      <c r="K468" s="45">
        <v>5.13</v>
      </c>
      <c r="L468" s="45"/>
    </row>
    <row r="469" spans="1:12" x14ac:dyDescent="0.2">
      <c r="A469" s="6"/>
      <c r="B469" s="32" t="s">
        <v>60</v>
      </c>
      <c r="C469" s="6"/>
      <c r="D469" s="44"/>
      <c r="E469" s="4"/>
      <c r="F469" s="4"/>
      <c r="G469" s="4"/>
      <c r="H469" s="4"/>
      <c r="I469" s="4"/>
      <c r="J469" s="4"/>
      <c r="K469" s="77">
        <f>SUM(K462:K468)</f>
        <v>25.389999999999997</v>
      </c>
      <c r="L469" s="45"/>
    </row>
    <row r="470" spans="1:12" x14ac:dyDescent="0.2">
      <c r="A470" s="6" t="s">
        <v>97</v>
      </c>
      <c r="B470" s="10" t="s">
        <v>161</v>
      </c>
      <c r="C470" s="6">
        <v>100</v>
      </c>
      <c r="D470" s="44">
        <v>64</v>
      </c>
      <c r="E470" s="4"/>
      <c r="F470" s="4"/>
      <c r="G470" s="4"/>
      <c r="H470" s="4"/>
      <c r="I470" s="4"/>
      <c r="J470" s="4"/>
      <c r="K470" s="45">
        <v>2.73</v>
      </c>
      <c r="L470" s="45"/>
    </row>
    <row r="471" spans="1:12" x14ac:dyDescent="0.2">
      <c r="A471" s="6" t="s">
        <v>244</v>
      </c>
      <c r="B471" s="7" t="s">
        <v>248</v>
      </c>
      <c r="C471" s="59">
        <v>100</v>
      </c>
      <c r="D471" s="38">
        <v>66</v>
      </c>
      <c r="E471" s="4"/>
      <c r="F471" s="4"/>
      <c r="G471" s="4"/>
      <c r="H471" s="4"/>
      <c r="I471" s="4"/>
      <c r="J471" s="4"/>
      <c r="K471" s="75">
        <v>8.82</v>
      </c>
      <c r="L471" s="45"/>
    </row>
    <row r="472" spans="1:12" x14ac:dyDescent="0.2">
      <c r="A472" s="115" t="s">
        <v>81</v>
      </c>
      <c r="B472" s="9" t="s">
        <v>192</v>
      </c>
      <c r="C472" s="115">
        <v>250</v>
      </c>
      <c r="D472" s="115">
        <v>35</v>
      </c>
      <c r="E472" s="4"/>
      <c r="F472" s="4"/>
      <c r="G472" s="4"/>
      <c r="H472" s="4"/>
      <c r="I472" s="4"/>
      <c r="J472" s="4"/>
      <c r="K472" s="107">
        <v>2.61</v>
      </c>
      <c r="L472" s="45"/>
    </row>
    <row r="473" spans="1:12" x14ac:dyDescent="0.2">
      <c r="A473" s="117"/>
      <c r="B473" s="11" t="s">
        <v>90</v>
      </c>
      <c r="C473" s="116"/>
      <c r="D473" s="116"/>
      <c r="E473" s="4"/>
      <c r="F473" s="4"/>
      <c r="G473" s="4"/>
      <c r="H473" s="4"/>
      <c r="I473" s="4"/>
      <c r="J473" s="4"/>
      <c r="K473" s="108"/>
      <c r="L473" s="45"/>
    </row>
    <row r="474" spans="1:12" x14ac:dyDescent="0.2">
      <c r="A474" s="19" t="s">
        <v>130</v>
      </c>
      <c r="B474" s="11" t="s">
        <v>131</v>
      </c>
      <c r="C474" s="6">
        <v>180</v>
      </c>
      <c r="D474" s="44">
        <v>87</v>
      </c>
      <c r="E474" s="4"/>
      <c r="F474" s="4"/>
      <c r="G474" s="4"/>
      <c r="H474" s="4"/>
      <c r="I474" s="4"/>
      <c r="J474" s="4"/>
      <c r="K474" s="45">
        <v>5.63</v>
      </c>
      <c r="L474" s="45"/>
    </row>
    <row r="475" spans="1:12" x14ac:dyDescent="0.2">
      <c r="A475" s="19" t="s">
        <v>233</v>
      </c>
      <c r="B475" s="11" t="s">
        <v>162</v>
      </c>
      <c r="C475" s="6" t="s">
        <v>106</v>
      </c>
      <c r="D475" s="44">
        <v>119</v>
      </c>
      <c r="E475" s="4"/>
      <c r="F475" s="4"/>
      <c r="G475" s="4"/>
      <c r="H475" s="4"/>
      <c r="I475" s="4"/>
      <c r="J475" s="4"/>
      <c r="K475" s="45">
        <v>51.85</v>
      </c>
      <c r="L475" s="45"/>
    </row>
    <row r="476" spans="1:12" x14ac:dyDescent="0.2">
      <c r="A476" s="19" t="s">
        <v>67</v>
      </c>
      <c r="B476" s="11" t="s">
        <v>68</v>
      </c>
      <c r="C476" s="6">
        <v>200</v>
      </c>
      <c r="D476" s="44">
        <v>22</v>
      </c>
      <c r="E476" s="4"/>
      <c r="F476" s="4"/>
      <c r="G476" s="4"/>
      <c r="H476" s="4"/>
      <c r="I476" s="4"/>
      <c r="J476" s="4"/>
      <c r="K476" s="45">
        <v>2.7</v>
      </c>
      <c r="L476" s="45"/>
    </row>
    <row r="477" spans="1:12" x14ac:dyDescent="0.2">
      <c r="A477" s="19" t="s">
        <v>4</v>
      </c>
      <c r="B477" s="11" t="s">
        <v>33</v>
      </c>
      <c r="C477" s="6">
        <v>50</v>
      </c>
      <c r="D477" s="44">
        <v>10</v>
      </c>
      <c r="E477" s="4"/>
      <c r="F477" s="4"/>
      <c r="G477" s="4"/>
      <c r="H477" s="4"/>
      <c r="I477" s="4"/>
      <c r="J477" s="4"/>
      <c r="K477" s="45">
        <v>1.64</v>
      </c>
      <c r="L477" s="45"/>
    </row>
    <row r="478" spans="1:12" x14ac:dyDescent="0.2">
      <c r="A478" s="6" t="s">
        <v>4</v>
      </c>
      <c r="B478" s="4" t="s">
        <v>12</v>
      </c>
      <c r="C478" s="6">
        <v>40</v>
      </c>
      <c r="D478" s="44">
        <v>13</v>
      </c>
      <c r="E478" s="4"/>
      <c r="F478" s="4"/>
      <c r="G478" s="4"/>
      <c r="H478" s="4"/>
      <c r="I478" s="4"/>
      <c r="J478" s="4"/>
      <c r="K478" s="45">
        <v>1.6</v>
      </c>
      <c r="L478" s="45"/>
    </row>
    <row r="479" spans="1:12" x14ac:dyDescent="0.2">
      <c r="A479" s="4"/>
      <c r="B479" s="5" t="s">
        <v>69</v>
      </c>
      <c r="C479" s="5"/>
      <c r="D479" s="44"/>
      <c r="E479" s="4"/>
      <c r="F479" s="4"/>
      <c r="G479" s="4"/>
      <c r="H479" s="4"/>
      <c r="I479" s="4"/>
      <c r="J479" s="4"/>
      <c r="K479" s="77">
        <f>K470+K472+K474+K475+K476+K477+K478</f>
        <v>68.759999999999991</v>
      </c>
      <c r="L479" s="77">
        <f>K471+K472+K475+K474+K476+K477+K478</f>
        <v>74.849999999999994</v>
      </c>
    </row>
    <row r="480" spans="1:12" x14ac:dyDescent="0.2">
      <c r="A480" s="16"/>
      <c r="B480" s="17"/>
      <c r="C480" s="17"/>
      <c r="D480" s="68"/>
      <c r="E480" s="16"/>
      <c r="F480" s="16"/>
      <c r="G480" s="16"/>
      <c r="H480" s="16"/>
      <c r="I480" s="16"/>
      <c r="J480" s="16"/>
      <c r="K480" s="80">
        <f>K479+K469</f>
        <v>94.149999999999991</v>
      </c>
      <c r="L480" s="78">
        <f>K469+L479</f>
        <v>100.24</v>
      </c>
    </row>
    <row r="481" spans="1:12" x14ac:dyDescent="0.2">
      <c r="A481" s="16"/>
      <c r="B481" s="17"/>
      <c r="C481" s="17"/>
      <c r="D481" s="68"/>
      <c r="E481" s="16"/>
      <c r="F481" s="16"/>
      <c r="G481" s="16"/>
      <c r="H481" s="16"/>
      <c r="I481" s="16"/>
      <c r="J481" s="16"/>
      <c r="K481" s="50"/>
      <c r="L481" s="47"/>
    </row>
    <row r="482" spans="1:12" x14ac:dyDescent="0.2">
      <c r="A482" s="16"/>
      <c r="B482" s="17"/>
      <c r="C482" s="17"/>
      <c r="D482" s="68"/>
      <c r="E482" s="16"/>
      <c r="F482" s="16"/>
      <c r="G482" s="16"/>
      <c r="H482" s="16"/>
      <c r="I482" s="16"/>
      <c r="J482" s="16"/>
      <c r="K482" s="50"/>
      <c r="L482" s="47"/>
    </row>
    <row r="483" spans="1:12" x14ac:dyDescent="0.2">
      <c r="A483" s="16"/>
      <c r="B483" s="17"/>
      <c r="C483" s="17"/>
      <c r="D483" s="68"/>
      <c r="E483" s="16"/>
      <c r="F483" s="16"/>
      <c r="G483" s="16"/>
      <c r="H483" s="16"/>
      <c r="I483" s="16"/>
      <c r="J483" s="16"/>
      <c r="K483" s="50"/>
      <c r="L483" s="47"/>
    </row>
    <row r="484" spans="1:12" x14ac:dyDescent="0.2">
      <c r="A484" s="8" t="s">
        <v>109</v>
      </c>
      <c r="C484" s="1"/>
    </row>
    <row r="485" spans="1:12" x14ac:dyDescent="0.2">
      <c r="A485" s="8" t="s">
        <v>147</v>
      </c>
      <c r="C485" s="1"/>
    </row>
    <row r="486" spans="1:12" x14ac:dyDescent="0.2">
      <c r="A486" s="8" t="s">
        <v>37</v>
      </c>
      <c r="C486" s="1"/>
    </row>
    <row r="487" spans="1:12" x14ac:dyDescent="0.2">
      <c r="A487" s="8" t="s">
        <v>38</v>
      </c>
      <c r="C487" s="1"/>
    </row>
    <row r="488" spans="1:12" x14ac:dyDescent="0.2">
      <c r="A488" s="109" t="s">
        <v>8</v>
      </c>
      <c r="B488" s="109" t="s">
        <v>34</v>
      </c>
      <c r="C488" s="23" t="s">
        <v>39</v>
      </c>
      <c r="D488" s="23" t="s">
        <v>185</v>
      </c>
      <c r="E488" s="8"/>
      <c r="F488" s="8"/>
      <c r="G488" s="8"/>
      <c r="H488" s="8"/>
      <c r="I488" s="8"/>
      <c r="J488" s="8"/>
      <c r="K488" s="56" t="s">
        <v>186</v>
      </c>
      <c r="L488" s="4"/>
    </row>
    <row r="489" spans="1:12" x14ac:dyDescent="0.2">
      <c r="A489" s="110"/>
      <c r="B489" s="110"/>
      <c r="C489" s="24" t="s">
        <v>40</v>
      </c>
      <c r="D489" s="60" t="s">
        <v>184</v>
      </c>
      <c r="E489" s="8"/>
      <c r="F489" s="8"/>
      <c r="G489" s="8"/>
      <c r="H489" s="8"/>
      <c r="I489" s="8"/>
      <c r="J489" s="8"/>
      <c r="K489" s="61" t="s">
        <v>187</v>
      </c>
      <c r="L489" s="4"/>
    </row>
    <row r="490" spans="1:12" x14ac:dyDescent="0.2">
      <c r="A490" s="30">
        <v>1</v>
      </c>
      <c r="B490" s="30">
        <v>2</v>
      </c>
      <c r="C490" s="31">
        <v>3</v>
      </c>
      <c r="D490" s="44">
        <v>4</v>
      </c>
      <c r="E490" s="6"/>
      <c r="F490" s="6"/>
      <c r="G490" s="6"/>
      <c r="H490" s="6"/>
      <c r="I490" s="6"/>
      <c r="J490" s="6"/>
      <c r="K490" s="6">
        <v>5</v>
      </c>
      <c r="L490" s="4"/>
    </row>
    <row r="491" spans="1:12" x14ac:dyDescent="0.2">
      <c r="A491" s="27"/>
      <c r="B491" s="30" t="s">
        <v>59</v>
      </c>
      <c r="C491" s="28"/>
      <c r="D491" s="44"/>
      <c r="E491" s="4"/>
      <c r="F491" s="4"/>
      <c r="G491" s="4"/>
      <c r="H491" s="4"/>
      <c r="I491" s="4"/>
      <c r="J491" s="4"/>
      <c r="K491" s="4"/>
      <c r="L491" s="4"/>
    </row>
    <row r="492" spans="1:12" x14ac:dyDescent="0.2">
      <c r="A492" s="6" t="s">
        <v>164</v>
      </c>
      <c r="B492" s="4" t="s">
        <v>249</v>
      </c>
      <c r="C492" s="32" t="s">
        <v>169</v>
      </c>
      <c r="D492" s="44">
        <v>120</v>
      </c>
      <c r="E492" s="4"/>
      <c r="F492" s="4"/>
      <c r="G492" s="4"/>
      <c r="H492" s="4"/>
      <c r="I492" s="4"/>
      <c r="J492" s="4"/>
      <c r="K492" s="45">
        <v>15.74</v>
      </c>
      <c r="L492" s="45"/>
    </row>
    <row r="493" spans="1:12" x14ac:dyDescent="0.2">
      <c r="A493" s="6" t="s">
        <v>76</v>
      </c>
      <c r="B493" s="4" t="s">
        <v>56</v>
      </c>
      <c r="C493" s="6">
        <v>10</v>
      </c>
      <c r="D493" s="44">
        <v>4</v>
      </c>
      <c r="E493" s="4"/>
      <c r="F493" s="4"/>
      <c r="G493" s="4"/>
      <c r="H493" s="4"/>
      <c r="I493" s="4"/>
      <c r="J493" s="4"/>
      <c r="K493" s="45">
        <v>2.61</v>
      </c>
      <c r="L493" s="45"/>
    </row>
    <row r="494" spans="1:12" x14ac:dyDescent="0.2">
      <c r="A494" s="6" t="s">
        <v>77</v>
      </c>
      <c r="B494" s="4" t="s">
        <v>78</v>
      </c>
      <c r="C494" s="6">
        <v>20</v>
      </c>
      <c r="D494" s="44">
        <v>5</v>
      </c>
      <c r="E494" s="4"/>
      <c r="F494" s="4"/>
      <c r="G494" s="4"/>
      <c r="H494" s="4"/>
      <c r="I494" s="4"/>
      <c r="J494" s="4"/>
      <c r="K494" s="45">
        <v>5.64</v>
      </c>
      <c r="L494" s="45"/>
    </row>
    <row r="495" spans="1:12" x14ac:dyDescent="0.2">
      <c r="A495" s="6" t="s">
        <v>224</v>
      </c>
      <c r="B495" s="4" t="s">
        <v>16</v>
      </c>
      <c r="C495" s="6">
        <v>200</v>
      </c>
      <c r="D495" s="44">
        <v>28</v>
      </c>
      <c r="E495" s="4"/>
      <c r="F495" s="4"/>
      <c r="G495" s="4"/>
      <c r="H495" s="4"/>
      <c r="I495" s="4"/>
      <c r="J495" s="4"/>
      <c r="K495" s="45">
        <v>2.88</v>
      </c>
      <c r="L495" s="45"/>
    </row>
    <row r="496" spans="1:12" x14ac:dyDescent="0.2">
      <c r="A496" s="6" t="s">
        <v>4</v>
      </c>
      <c r="B496" s="4" t="s">
        <v>23</v>
      </c>
      <c r="C496" s="6">
        <v>30</v>
      </c>
      <c r="D496" s="44">
        <v>8</v>
      </c>
      <c r="E496" s="4"/>
      <c r="F496" s="4"/>
      <c r="G496" s="4"/>
      <c r="H496" s="4"/>
      <c r="I496" s="4"/>
      <c r="J496" s="4"/>
      <c r="K496" s="45">
        <v>0.98</v>
      </c>
      <c r="L496" s="45"/>
    </row>
    <row r="497" spans="1:12" x14ac:dyDescent="0.2">
      <c r="A497" s="6" t="s">
        <v>4</v>
      </c>
      <c r="B497" s="4" t="s">
        <v>12</v>
      </c>
      <c r="C497" s="6">
        <v>20</v>
      </c>
      <c r="D497" s="44">
        <v>11</v>
      </c>
      <c r="E497" s="4"/>
      <c r="F497" s="4"/>
      <c r="G497" s="4"/>
      <c r="H497" s="4"/>
      <c r="I497" s="4"/>
      <c r="J497" s="4"/>
      <c r="K497" s="45">
        <v>0.8</v>
      </c>
      <c r="L497" s="45"/>
    </row>
    <row r="498" spans="1:12" x14ac:dyDescent="0.2">
      <c r="A498" s="6"/>
      <c r="B498" s="32" t="s">
        <v>60</v>
      </c>
      <c r="C498" s="6"/>
      <c r="D498" s="44"/>
      <c r="E498" s="4"/>
      <c r="F498" s="4"/>
      <c r="G498" s="4"/>
      <c r="H498" s="4"/>
      <c r="I498" s="4"/>
      <c r="J498" s="4"/>
      <c r="K498" s="77">
        <f>SUM(K492:K497)</f>
        <v>28.650000000000002</v>
      </c>
      <c r="L498" s="45"/>
    </row>
    <row r="499" spans="1:12" x14ac:dyDescent="0.2">
      <c r="A499" s="6" t="s">
        <v>108</v>
      </c>
      <c r="B499" s="35" t="s">
        <v>107</v>
      </c>
      <c r="C499" s="6">
        <v>60</v>
      </c>
      <c r="D499" s="44">
        <v>52</v>
      </c>
      <c r="E499" s="4"/>
      <c r="F499" s="4"/>
      <c r="G499" s="4"/>
      <c r="H499" s="4"/>
      <c r="I499" s="4"/>
      <c r="J499" s="4"/>
      <c r="K499" s="45">
        <v>3.06</v>
      </c>
      <c r="L499" s="45"/>
    </row>
    <row r="500" spans="1:12" x14ac:dyDescent="0.2">
      <c r="A500" s="37" t="s">
        <v>127</v>
      </c>
      <c r="B500" s="18" t="s">
        <v>166</v>
      </c>
      <c r="C500" s="37" t="s">
        <v>129</v>
      </c>
      <c r="D500" s="44">
        <v>121</v>
      </c>
      <c r="E500" s="4"/>
      <c r="F500" s="4"/>
      <c r="G500" s="4"/>
      <c r="H500" s="4"/>
      <c r="I500" s="4"/>
      <c r="J500" s="4"/>
      <c r="K500" s="45">
        <v>10.42</v>
      </c>
      <c r="L500" s="45"/>
    </row>
    <row r="501" spans="1:12" x14ac:dyDescent="0.2">
      <c r="A501" s="6" t="s">
        <v>168</v>
      </c>
      <c r="B501" s="7" t="s">
        <v>167</v>
      </c>
      <c r="C501" s="6" t="s">
        <v>21</v>
      </c>
      <c r="D501" s="44">
        <v>123</v>
      </c>
      <c r="E501" s="4"/>
      <c r="F501" s="4"/>
      <c r="G501" s="4"/>
      <c r="H501" s="4"/>
      <c r="I501" s="4"/>
      <c r="J501" s="4"/>
      <c r="K501" s="45">
        <v>21.03</v>
      </c>
      <c r="L501" s="45"/>
    </row>
    <row r="502" spans="1:12" x14ac:dyDescent="0.2">
      <c r="A502" s="6" t="s">
        <v>87</v>
      </c>
      <c r="B502" s="7" t="s">
        <v>86</v>
      </c>
      <c r="C502" s="6">
        <v>200</v>
      </c>
      <c r="D502" s="44">
        <v>42</v>
      </c>
      <c r="E502" s="4"/>
      <c r="F502" s="4"/>
      <c r="G502" s="4"/>
      <c r="H502" s="4"/>
      <c r="I502" s="4"/>
      <c r="J502" s="4"/>
      <c r="K502" s="45">
        <v>3.59</v>
      </c>
      <c r="L502" s="45"/>
    </row>
    <row r="503" spans="1:12" x14ac:dyDescent="0.2">
      <c r="A503" s="6" t="s">
        <v>242</v>
      </c>
      <c r="B503" s="7" t="s">
        <v>243</v>
      </c>
      <c r="C503" s="6">
        <v>200</v>
      </c>
      <c r="D503" s="44">
        <v>43</v>
      </c>
      <c r="E503" s="4"/>
      <c r="F503" s="4"/>
      <c r="G503" s="4"/>
      <c r="H503" s="4"/>
      <c r="I503" s="4"/>
      <c r="J503" s="4"/>
      <c r="K503" s="45">
        <v>1.97</v>
      </c>
      <c r="L503" s="45"/>
    </row>
    <row r="504" spans="1:12" x14ac:dyDescent="0.2">
      <c r="A504" s="6" t="s">
        <v>4</v>
      </c>
      <c r="B504" s="4" t="s">
        <v>23</v>
      </c>
      <c r="C504" s="6">
        <v>40</v>
      </c>
      <c r="D504" s="44">
        <v>9</v>
      </c>
      <c r="E504" s="4"/>
      <c r="F504" s="4"/>
      <c r="G504" s="4"/>
      <c r="H504" s="4"/>
      <c r="I504" s="4"/>
      <c r="J504" s="4"/>
      <c r="K504" s="45">
        <v>1.31</v>
      </c>
      <c r="L504" s="45"/>
    </row>
    <row r="505" spans="1:12" x14ac:dyDescent="0.2">
      <c r="A505" s="6" t="s">
        <v>4</v>
      </c>
      <c r="B505" s="4" t="s">
        <v>12</v>
      </c>
      <c r="C505" s="6">
        <v>30</v>
      </c>
      <c r="D505" s="44">
        <v>12</v>
      </c>
      <c r="E505" s="4"/>
      <c r="F505" s="4"/>
      <c r="G505" s="4"/>
      <c r="H505" s="4"/>
      <c r="I505" s="4"/>
      <c r="J505" s="4"/>
      <c r="K505" s="45">
        <v>1.2</v>
      </c>
      <c r="L505" s="45"/>
    </row>
    <row r="506" spans="1:12" x14ac:dyDescent="0.2">
      <c r="A506" s="4"/>
      <c r="B506" s="6" t="s">
        <v>69</v>
      </c>
      <c r="C506" s="6"/>
      <c r="D506" s="44"/>
      <c r="E506" s="4"/>
      <c r="F506" s="4"/>
      <c r="G506" s="4"/>
      <c r="H506" s="4"/>
      <c r="I506" s="4"/>
      <c r="J506" s="4"/>
      <c r="K506" s="77">
        <f>K499+K500+K501+K502+K504+K505</f>
        <v>40.610000000000014</v>
      </c>
      <c r="L506" s="77">
        <f>K499+K500+K501+K503+K504+K505</f>
        <v>38.990000000000009</v>
      </c>
    </row>
    <row r="507" spans="1:12" x14ac:dyDescent="0.2">
      <c r="C507" s="1"/>
      <c r="K507" s="78">
        <f>K506+K498</f>
        <v>69.260000000000019</v>
      </c>
      <c r="L507" s="78">
        <f>L506+K498</f>
        <v>67.640000000000015</v>
      </c>
    </row>
    <row r="508" spans="1:12" x14ac:dyDescent="0.2">
      <c r="A508" s="8" t="s">
        <v>109</v>
      </c>
      <c r="C508" s="1"/>
    </row>
    <row r="509" spans="1:12" x14ac:dyDescent="0.2">
      <c r="A509" s="8" t="s">
        <v>147</v>
      </c>
      <c r="C509" s="1"/>
    </row>
    <row r="510" spans="1:12" x14ac:dyDescent="0.2">
      <c r="A510" s="8" t="s">
        <v>37</v>
      </c>
      <c r="C510" s="1"/>
    </row>
    <row r="511" spans="1:12" x14ac:dyDescent="0.2">
      <c r="A511" s="8" t="s">
        <v>70</v>
      </c>
      <c r="C511" s="1"/>
    </row>
    <row r="512" spans="1:12" x14ac:dyDescent="0.2">
      <c r="A512" s="109" t="s">
        <v>8</v>
      </c>
      <c r="B512" s="109" t="s">
        <v>34</v>
      </c>
      <c r="C512" s="23" t="s">
        <v>39</v>
      </c>
      <c r="D512" s="23" t="s">
        <v>185</v>
      </c>
      <c r="E512" s="8"/>
      <c r="F512" s="8"/>
      <c r="G512" s="8"/>
      <c r="H512" s="8"/>
      <c r="I512" s="8"/>
      <c r="J512" s="8"/>
      <c r="K512" s="56" t="s">
        <v>186</v>
      </c>
      <c r="L512" s="4"/>
    </row>
    <row r="513" spans="1:12" x14ac:dyDescent="0.2">
      <c r="A513" s="110"/>
      <c r="B513" s="110"/>
      <c r="C513" s="24" t="s">
        <v>40</v>
      </c>
      <c r="D513" s="60" t="s">
        <v>184</v>
      </c>
      <c r="E513" s="8"/>
      <c r="F513" s="8"/>
      <c r="G513" s="8"/>
      <c r="H513" s="8"/>
      <c r="I513" s="8"/>
      <c r="J513" s="8"/>
      <c r="K513" s="61" t="s">
        <v>187</v>
      </c>
      <c r="L513" s="4"/>
    </row>
    <row r="514" spans="1:12" x14ac:dyDescent="0.2">
      <c r="A514" s="30">
        <v>1</v>
      </c>
      <c r="B514" s="30">
        <v>2</v>
      </c>
      <c r="C514" s="31">
        <v>3</v>
      </c>
      <c r="D514" s="44">
        <v>4</v>
      </c>
      <c r="E514" s="6"/>
      <c r="F514" s="6"/>
      <c r="G514" s="6"/>
      <c r="H514" s="6"/>
      <c r="I514" s="6"/>
      <c r="J514" s="6"/>
      <c r="K514" s="6">
        <v>5</v>
      </c>
      <c r="L514" s="4"/>
    </row>
    <row r="515" spans="1:12" x14ac:dyDescent="0.2">
      <c r="A515" s="27"/>
      <c r="B515" s="30" t="s">
        <v>59</v>
      </c>
      <c r="C515" s="39"/>
      <c r="D515" s="44"/>
      <c r="E515" s="4"/>
      <c r="F515" s="4"/>
      <c r="G515" s="4"/>
      <c r="H515" s="4"/>
      <c r="I515" s="4"/>
      <c r="J515" s="4"/>
      <c r="K515" s="4"/>
      <c r="L515" s="4"/>
    </row>
    <row r="516" spans="1:12" x14ac:dyDescent="0.2">
      <c r="A516" s="6" t="s">
        <v>164</v>
      </c>
      <c r="B516" s="4" t="s">
        <v>249</v>
      </c>
      <c r="C516" s="6" t="s">
        <v>169</v>
      </c>
      <c r="D516" s="44">
        <v>120</v>
      </c>
      <c r="E516" s="4"/>
      <c r="F516" s="4"/>
      <c r="G516" s="4"/>
      <c r="H516" s="4"/>
      <c r="I516" s="4"/>
      <c r="J516" s="4"/>
      <c r="K516" s="45">
        <v>15.74</v>
      </c>
      <c r="L516" s="45"/>
    </row>
    <row r="517" spans="1:12" x14ac:dyDescent="0.2">
      <c r="A517" s="6" t="s">
        <v>76</v>
      </c>
      <c r="B517" s="4" t="s">
        <v>56</v>
      </c>
      <c r="C517" s="6">
        <v>10</v>
      </c>
      <c r="D517" s="44">
        <v>4</v>
      </c>
      <c r="E517" s="4"/>
      <c r="F517" s="4"/>
      <c r="G517" s="4"/>
      <c r="H517" s="4"/>
      <c r="I517" s="4"/>
      <c r="J517" s="4"/>
      <c r="K517" s="45">
        <v>2.61</v>
      </c>
      <c r="L517" s="45"/>
    </row>
    <row r="518" spans="1:12" x14ac:dyDescent="0.2">
      <c r="A518" s="6" t="s">
        <v>77</v>
      </c>
      <c r="B518" s="4" t="s">
        <v>78</v>
      </c>
      <c r="C518" s="6">
        <v>25</v>
      </c>
      <c r="D518" s="44">
        <v>6</v>
      </c>
      <c r="E518" s="4"/>
      <c r="F518" s="4"/>
      <c r="G518" s="4"/>
      <c r="H518" s="4"/>
      <c r="I518" s="4"/>
      <c r="J518" s="4"/>
      <c r="K518" s="45">
        <v>6.92</v>
      </c>
      <c r="L518" s="45"/>
    </row>
    <row r="519" spans="1:12" x14ac:dyDescent="0.2">
      <c r="A519" s="6" t="s">
        <v>224</v>
      </c>
      <c r="B519" s="4" t="s">
        <v>16</v>
      </c>
      <c r="C519" s="6">
        <v>200</v>
      </c>
      <c r="D519" s="44">
        <v>28</v>
      </c>
      <c r="E519" s="4"/>
      <c r="F519" s="4"/>
      <c r="G519" s="4"/>
      <c r="H519" s="4"/>
      <c r="I519" s="4"/>
      <c r="J519" s="4"/>
      <c r="K519" s="45">
        <v>2.88</v>
      </c>
      <c r="L519" s="45"/>
    </row>
    <row r="520" spans="1:12" x14ac:dyDescent="0.2">
      <c r="A520" s="6" t="s">
        <v>4</v>
      </c>
      <c r="B520" s="4" t="s">
        <v>23</v>
      </c>
      <c r="C520" s="6">
        <v>40</v>
      </c>
      <c r="D520" s="44">
        <v>9</v>
      </c>
      <c r="E520" s="4"/>
      <c r="F520" s="4"/>
      <c r="G520" s="4"/>
      <c r="H520" s="4"/>
      <c r="I520" s="4"/>
      <c r="J520" s="4"/>
      <c r="K520" s="45">
        <v>1.31</v>
      </c>
      <c r="L520" s="45"/>
    </row>
    <row r="521" spans="1:12" x14ac:dyDescent="0.2">
      <c r="A521" s="6" t="s">
        <v>4</v>
      </c>
      <c r="B521" s="4" t="s">
        <v>12</v>
      </c>
      <c r="C521" s="6">
        <v>30</v>
      </c>
      <c r="D521" s="44">
        <v>12</v>
      </c>
      <c r="E521" s="4"/>
      <c r="F521" s="4"/>
      <c r="G521" s="4"/>
      <c r="H521" s="4"/>
      <c r="I521" s="4"/>
      <c r="J521" s="4"/>
      <c r="K521" s="45">
        <v>1.2</v>
      </c>
      <c r="L521" s="45"/>
    </row>
    <row r="522" spans="1:12" x14ac:dyDescent="0.2">
      <c r="A522" s="6"/>
      <c r="B522" s="32" t="s">
        <v>60</v>
      </c>
      <c r="C522" s="6"/>
      <c r="D522" s="44"/>
      <c r="E522" s="4"/>
      <c r="F522" s="4"/>
      <c r="G522" s="4"/>
      <c r="H522" s="4"/>
      <c r="I522" s="4"/>
      <c r="J522" s="4"/>
      <c r="K522" s="77">
        <f>SUM(K516:K521)</f>
        <v>30.66</v>
      </c>
      <c r="L522" s="45"/>
    </row>
    <row r="523" spans="1:12" x14ac:dyDescent="0.2">
      <c r="A523" s="6" t="s">
        <v>108</v>
      </c>
      <c r="B523" s="35" t="s">
        <v>107</v>
      </c>
      <c r="C523" s="6">
        <v>100</v>
      </c>
      <c r="D523" s="44">
        <v>53</v>
      </c>
      <c r="E523" s="4"/>
      <c r="F523" s="4"/>
      <c r="G523" s="4"/>
      <c r="H523" s="4"/>
      <c r="I523" s="4"/>
      <c r="J523" s="4"/>
      <c r="K523" s="45">
        <v>5.0999999999999996</v>
      </c>
      <c r="L523" s="45"/>
    </row>
    <row r="524" spans="1:12" x14ac:dyDescent="0.2">
      <c r="A524" s="37" t="s">
        <v>127</v>
      </c>
      <c r="B524" s="18" t="s">
        <v>166</v>
      </c>
      <c r="C524" s="44" t="s">
        <v>71</v>
      </c>
      <c r="D524" s="44">
        <v>122</v>
      </c>
      <c r="E524" s="4"/>
      <c r="F524" s="4"/>
      <c r="G524" s="4"/>
      <c r="H524" s="4"/>
      <c r="I524" s="4"/>
      <c r="J524" s="4"/>
      <c r="K524" s="45">
        <v>11.06</v>
      </c>
      <c r="L524" s="45"/>
    </row>
    <row r="525" spans="1:12" x14ac:dyDescent="0.2">
      <c r="A525" s="6" t="s">
        <v>168</v>
      </c>
      <c r="B525" s="7" t="s">
        <v>167</v>
      </c>
      <c r="C525" s="44" t="s">
        <v>22</v>
      </c>
      <c r="D525" s="44">
        <v>124</v>
      </c>
      <c r="E525" s="4"/>
      <c r="F525" s="4"/>
      <c r="G525" s="4"/>
      <c r="H525" s="4"/>
      <c r="I525" s="4"/>
      <c r="J525" s="4"/>
      <c r="K525" s="45">
        <v>26.44</v>
      </c>
      <c r="L525" s="45"/>
    </row>
    <row r="526" spans="1:12" x14ac:dyDescent="0.2">
      <c r="A526" s="6" t="s">
        <v>87</v>
      </c>
      <c r="B526" s="7" t="s">
        <v>86</v>
      </c>
      <c r="C526" s="6">
        <v>200</v>
      </c>
      <c r="D526" s="44">
        <v>42</v>
      </c>
      <c r="E526" s="4"/>
      <c r="F526" s="4"/>
      <c r="G526" s="4"/>
      <c r="H526" s="4"/>
      <c r="I526" s="4"/>
      <c r="J526" s="4"/>
      <c r="K526" s="45">
        <v>3.59</v>
      </c>
      <c r="L526" s="45"/>
    </row>
    <row r="527" spans="1:12" x14ac:dyDescent="0.2">
      <c r="A527" s="6" t="s">
        <v>242</v>
      </c>
      <c r="B527" s="7" t="s">
        <v>243</v>
      </c>
      <c r="C527" s="6">
        <v>200</v>
      </c>
      <c r="D527" s="44">
        <v>43</v>
      </c>
      <c r="E527" s="4"/>
      <c r="F527" s="4"/>
      <c r="G527" s="4"/>
      <c r="H527" s="4"/>
      <c r="I527" s="4"/>
      <c r="J527" s="4"/>
      <c r="K527" s="45">
        <v>1.97</v>
      </c>
      <c r="L527" s="45"/>
    </row>
    <row r="528" spans="1:12" x14ac:dyDescent="0.2">
      <c r="A528" s="6" t="s">
        <v>4</v>
      </c>
      <c r="B528" s="4" t="s">
        <v>33</v>
      </c>
      <c r="C528" s="6">
        <v>50</v>
      </c>
      <c r="D528" s="44">
        <v>10</v>
      </c>
      <c r="E528" s="4"/>
      <c r="F528" s="4"/>
      <c r="G528" s="4"/>
      <c r="H528" s="4"/>
      <c r="I528" s="4"/>
      <c r="J528" s="4"/>
      <c r="K528" s="45">
        <v>1.64</v>
      </c>
      <c r="L528" s="45"/>
    </row>
    <row r="529" spans="1:12" x14ac:dyDescent="0.2">
      <c r="A529" s="6" t="s">
        <v>4</v>
      </c>
      <c r="B529" s="4" t="s">
        <v>12</v>
      </c>
      <c r="C529" s="6">
        <v>40</v>
      </c>
      <c r="D529" s="44">
        <v>13</v>
      </c>
      <c r="E529" s="4"/>
      <c r="F529" s="4"/>
      <c r="G529" s="4"/>
      <c r="H529" s="4"/>
      <c r="I529" s="4"/>
      <c r="J529" s="4"/>
      <c r="K529" s="45">
        <v>1.6</v>
      </c>
      <c r="L529" s="45"/>
    </row>
    <row r="530" spans="1:12" x14ac:dyDescent="0.2">
      <c r="A530" s="4"/>
      <c r="B530" s="6" t="s">
        <v>69</v>
      </c>
      <c r="C530" s="6"/>
      <c r="D530" s="44"/>
      <c r="E530" s="4"/>
      <c r="F530" s="4"/>
      <c r="G530" s="4"/>
      <c r="H530" s="4"/>
      <c r="I530" s="4"/>
      <c r="J530" s="4"/>
      <c r="K530" s="77">
        <f>K523+K524+K525+K526+K528+K529</f>
        <v>49.43</v>
      </c>
      <c r="L530" s="77">
        <f>K523+K524+K525+K527+K528+K529</f>
        <v>47.81</v>
      </c>
    </row>
    <row r="531" spans="1:12" x14ac:dyDescent="0.2">
      <c r="K531" s="78">
        <f>K530+K522</f>
        <v>80.09</v>
      </c>
      <c r="L531" s="78">
        <f>L530+K522</f>
        <v>78.47</v>
      </c>
    </row>
    <row r="532" spans="1:12" x14ac:dyDescent="0.2">
      <c r="K532" s="78"/>
      <c r="L532" s="78"/>
    </row>
    <row r="533" spans="1:12" x14ac:dyDescent="0.2">
      <c r="A533" s="8" t="s">
        <v>121</v>
      </c>
      <c r="C533" s="1"/>
    </row>
    <row r="534" spans="1:12" x14ac:dyDescent="0.2">
      <c r="A534" s="8" t="s">
        <v>147</v>
      </c>
      <c r="C534" s="1"/>
    </row>
    <row r="535" spans="1:12" x14ac:dyDescent="0.2">
      <c r="A535" s="8" t="s">
        <v>37</v>
      </c>
      <c r="C535" s="1"/>
    </row>
    <row r="536" spans="1:12" x14ac:dyDescent="0.2">
      <c r="A536" s="8" t="s">
        <v>38</v>
      </c>
      <c r="C536" s="1"/>
    </row>
    <row r="537" spans="1:12" x14ac:dyDescent="0.2">
      <c r="A537" s="109" t="s">
        <v>8</v>
      </c>
      <c r="B537" s="109" t="s">
        <v>34</v>
      </c>
      <c r="C537" s="23" t="s">
        <v>39</v>
      </c>
      <c r="D537" s="23" t="s">
        <v>185</v>
      </c>
      <c r="E537" s="8"/>
      <c r="F537" s="8"/>
      <c r="G537" s="8"/>
      <c r="H537" s="8"/>
      <c r="I537" s="8"/>
      <c r="J537" s="8"/>
      <c r="K537" s="56" t="s">
        <v>186</v>
      </c>
      <c r="L537" s="4"/>
    </row>
    <row r="538" spans="1:12" x14ac:dyDescent="0.2">
      <c r="A538" s="110"/>
      <c r="B538" s="110"/>
      <c r="C538" s="24" t="s">
        <v>40</v>
      </c>
      <c r="D538" s="60" t="s">
        <v>184</v>
      </c>
      <c r="E538" s="8"/>
      <c r="F538" s="8"/>
      <c r="G538" s="8"/>
      <c r="H538" s="8"/>
      <c r="I538" s="8"/>
      <c r="J538" s="8"/>
      <c r="K538" s="61" t="s">
        <v>187</v>
      </c>
      <c r="L538" s="4"/>
    </row>
    <row r="539" spans="1:12" x14ac:dyDescent="0.2">
      <c r="A539" s="30">
        <v>1</v>
      </c>
      <c r="B539" s="30">
        <v>2</v>
      </c>
      <c r="C539" s="31">
        <v>3</v>
      </c>
      <c r="D539" s="44">
        <v>4</v>
      </c>
      <c r="E539" s="6"/>
      <c r="F539" s="6"/>
      <c r="G539" s="6"/>
      <c r="H539" s="6"/>
      <c r="I539" s="6"/>
      <c r="J539" s="6"/>
      <c r="K539" s="6">
        <v>5</v>
      </c>
      <c r="L539" s="4"/>
    </row>
    <row r="540" spans="1:12" x14ac:dyDescent="0.2">
      <c r="A540" s="27"/>
      <c r="B540" s="30" t="s">
        <v>59</v>
      </c>
      <c r="C540" s="28"/>
      <c r="D540" s="44"/>
      <c r="E540" s="4"/>
      <c r="F540" s="4"/>
      <c r="G540" s="4"/>
      <c r="H540" s="4"/>
      <c r="I540" s="4"/>
      <c r="J540" s="4"/>
      <c r="K540" s="4"/>
      <c r="L540" s="4"/>
    </row>
    <row r="541" spans="1:12" x14ac:dyDescent="0.2">
      <c r="A541" s="6" t="s">
        <v>236</v>
      </c>
      <c r="B541" s="4" t="s">
        <v>170</v>
      </c>
      <c r="C541" s="6">
        <v>150</v>
      </c>
      <c r="D541" s="44">
        <v>125</v>
      </c>
      <c r="E541" s="4"/>
      <c r="F541" s="4"/>
      <c r="G541" s="4"/>
      <c r="H541" s="4"/>
      <c r="I541" s="4"/>
      <c r="J541" s="4"/>
      <c r="K541" s="45">
        <v>8.75</v>
      </c>
      <c r="L541" s="45"/>
    </row>
    <row r="542" spans="1:12" x14ac:dyDescent="0.2">
      <c r="A542" s="6" t="s">
        <v>4</v>
      </c>
      <c r="B542" s="4" t="s">
        <v>250</v>
      </c>
      <c r="C542" s="6">
        <v>20</v>
      </c>
      <c r="D542" s="44">
        <v>127</v>
      </c>
      <c r="E542" s="4"/>
      <c r="F542" s="4"/>
      <c r="G542" s="4"/>
      <c r="H542" s="4"/>
      <c r="I542" s="4"/>
      <c r="J542" s="4"/>
      <c r="K542" s="45">
        <v>2.85</v>
      </c>
      <c r="L542" s="45"/>
    </row>
    <row r="543" spans="1:12" x14ac:dyDescent="0.2">
      <c r="A543" s="6" t="s">
        <v>76</v>
      </c>
      <c r="B543" s="4" t="s">
        <v>56</v>
      </c>
      <c r="C543" s="6">
        <v>10</v>
      </c>
      <c r="D543" s="44">
        <v>4</v>
      </c>
      <c r="E543" s="4"/>
      <c r="F543" s="4"/>
      <c r="G543" s="4"/>
      <c r="H543" s="4"/>
      <c r="I543" s="4"/>
      <c r="J543" s="4"/>
      <c r="K543" s="45">
        <v>2.61</v>
      </c>
      <c r="L543" s="45"/>
    </row>
    <row r="544" spans="1:12" x14ac:dyDescent="0.2">
      <c r="A544" s="6" t="s">
        <v>95</v>
      </c>
      <c r="B544" s="4" t="s">
        <v>17</v>
      </c>
      <c r="C544" s="6" t="s">
        <v>18</v>
      </c>
      <c r="D544" s="44">
        <v>78</v>
      </c>
      <c r="E544" s="4"/>
      <c r="F544" s="4"/>
      <c r="G544" s="4"/>
      <c r="H544" s="4"/>
      <c r="I544" s="4"/>
      <c r="J544" s="4"/>
      <c r="K544" s="45">
        <v>1.38</v>
      </c>
      <c r="L544" s="45"/>
    </row>
    <row r="545" spans="1:12" x14ac:dyDescent="0.2">
      <c r="A545" s="6" t="s">
        <v>4</v>
      </c>
      <c r="B545" s="4" t="s">
        <v>238</v>
      </c>
      <c r="C545" s="6" t="s">
        <v>228</v>
      </c>
      <c r="D545" s="44">
        <v>128</v>
      </c>
      <c r="E545" s="4"/>
      <c r="F545" s="4"/>
      <c r="G545" s="4"/>
      <c r="H545" s="4"/>
      <c r="I545" s="4"/>
      <c r="J545" s="4"/>
      <c r="K545" s="45">
        <v>1.33</v>
      </c>
      <c r="L545" s="45"/>
    </row>
    <row r="546" spans="1:12" x14ac:dyDescent="0.2">
      <c r="A546" s="6" t="s">
        <v>4</v>
      </c>
      <c r="B546" s="4" t="s">
        <v>12</v>
      </c>
      <c r="C546" s="6">
        <v>20</v>
      </c>
      <c r="D546" s="44">
        <v>11</v>
      </c>
      <c r="E546" s="4"/>
      <c r="F546" s="4"/>
      <c r="G546" s="4"/>
      <c r="H546" s="4"/>
      <c r="I546" s="4"/>
      <c r="J546" s="4"/>
      <c r="K546" s="45">
        <v>0.8</v>
      </c>
      <c r="L546" s="45"/>
    </row>
    <row r="547" spans="1:12" x14ac:dyDescent="0.2">
      <c r="A547" s="6"/>
      <c r="B547" s="32" t="s">
        <v>60</v>
      </c>
      <c r="C547" s="6"/>
      <c r="D547" s="44"/>
      <c r="E547" s="4"/>
      <c r="F547" s="4"/>
      <c r="G547" s="4"/>
      <c r="H547" s="4"/>
      <c r="I547" s="4"/>
      <c r="J547" s="4"/>
      <c r="K547" s="77">
        <f>SUM(K541:K546)</f>
        <v>17.720000000000002</v>
      </c>
      <c r="L547" s="45"/>
    </row>
    <row r="548" spans="1:12" x14ac:dyDescent="0.2">
      <c r="A548" s="6" t="s">
        <v>125</v>
      </c>
      <c r="B548" s="7" t="s">
        <v>29</v>
      </c>
      <c r="C548" s="6">
        <v>60</v>
      </c>
      <c r="D548" s="44">
        <v>80</v>
      </c>
      <c r="E548" s="4"/>
      <c r="F548" s="4"/>
      <c r="G548" s="4"/>
      <c r="H548" s="4"/>
      <c r="I548" s="4"/>
      <c r="J548" s="4"/>
      <c r="K548" s="45">
        <v>2.88</v>
      </c>
      <c r="L548" s="45"/>
    </row>
    <row r="549" spans="1:12" x14ac:dyDescent="0.2">
      <c r="A549" s="6" t="s">
        <v>241</v>
      </c>
      <c r="B549" s="35" t="s">
        <v>246</v>
      </c>
      <c r="C549" s="59">
        <v>60</v>
      </c>
      <c r="D549" s="44">
        <v>82</v>
      </c>
      <c r="E549" s="4"/>
      <c r="F549" s="4"/>
      <c r="G549" s="4"/>
      <c r="H549" s="4"/>
      <c r="I549" s="4"/>
      <c r="J549" s="4"/>
      <c r="K549" s="45">
        <v>5.01</v>
      </c>
      <c r="L549" s="45"/>
    </row>
    <row r="550" spans="1:12" x14ac:dyDescent="0.2">
      <c r="A550" s="37" t="s">
        <v>193</v>
      </c>
      <c r="B550" s="18" t="s">
        <v>171</v>
      </c>
      <c r="C550" s="37">
        <v>200</v>
      </c>
      <c r="D550" s="44">
        <v>129</v>
      </c>
      <c r="E550" s="4"/>
      <c r="F550" s="4"/>
      <c r="G550" s="4"/>
      <c r="H550" s="4"/>
      <c r="I550" s="4"/>
      <c r="J550" s="4"/>
      <c r="K550" s="45">
        <v>4.53</v>
      </c>
      <c r="L550" s="45"/>
    </row>
    <row r="551" spans="1:12" x14ac:dyDescent="0.2">
      <c r="A551" s="6" t="s">
        <v>172</v>
      </c>
      <c r="B551" s="7" t="s">
        <v>173</v>
      </c>
      <c r="C551" s="6">
        <v>150</v>
      </c>
      <c r="D551" s="44">
        <v>131</v>
      </c>
      <c r="E551" s="4"/>
      <c r="F551" s="4"/>
      <c r="G551" s="4"/>
      <c r="H551" s="4"/>
      <c r="I551" s="4"/>
      <c r="J551" s="4"/>
      <c r="K551" s="45">
        <v>4.3600000000000003</v>
      </c>
      <c r="L551" s="45"/>
    </row>
    <row r="552" spans="1:12" x14ac:dyDescent="0.2">
      <c r="A552" s="6" t="s">
        <v>229</v>
      </c>
      <c r="B552" s="7" t="s">
        <v>239</v>
      </c>
      <c r="C552" s="6">
        <v>80</v>
      </c>
      <c r="D552" s="44">
        <v>133</v>
      </c>
      <c r="E552" s="4"/>
      <c r="F552" s="4"/>
      <c r="G552" s="4"/>
      <c r="H552" s="4"/>
      <c r="I552" s="4"/>
      <c r="J552" s="4"/>
      <c r="K552" s="45">
        <v>24.21</v>
      </c>
      <c r="L552" s="45"/>
    </row>
    <row r="553" spans="1:12" x14ac:dyDescent="0.2">
      <c r="A553" s="6" t="s">
        <v>118</v>
      </c>
      <c r="B553" s="43" t="s">
        <v>119</v>
      </c>
      <c r="C553" s="6">
        <v>30</v>
      </c>
      <c r="D553" s="44">
        <v>74</v>
      </c>
      <c r="E553" s="4"/>
      <c r="F553" s="4"/>
      <c r="G553" s="4"/>
      <c r="H553" s="4"/>
      <c r="I553" s="4"/>
      <c r="J553" s="4"/>
      <c r="K553" s="45">
        <v>1.02</v>
      </c>
      <c r="L553" s="45"/>
    </row>
    <row r="554" spans="1:12" x14ac:dyDescent="0.2">
      <c r="A554" s="6" t="s">
        <v>4</v>
      </c>
      <c r="B554" s="7" t="s">
        <v>28</v>
      </c>
      <c r="C554" s="6">
        <v>200</v>
      </c>
      <c r="D554" s="44">
        <v>75</v>
      </c>
      <c r="E554" s="4"/>
      <c r="F554" s="4"/>
      <c r="G554" s="4"/>
      <c r="H554" s="4"/>
      <c r="I554" s="4"/>
      <c r="J554" s="4"/>
      <c r="K554" s="45">
        <v>4.2699999999999996</v>
      </c>
      <c r="L554" s="45"/>
    </row>
    <row r="555" spans="1:12" x14ac:dyDescent="0.2">
      <c r="A555" s="6" t="s">
        <v>4</v>
      </c>
      <c r="B555" s="4" t="s">
        <v>33</v>
      </c>
      <c r="C555" s="6">
        <v>40</v>
      </c>
      <c r="D555" s="44">
        <v>9</v>
      </c>
      <c r="E555" s="4"/>
      <c r="F555" s="4"/>
      <c r="G555" s="4"/>
      <c r="H555" s="4"/>
      <c r="I555" s="4"/>
      <c r="J555" s="4"/>
      <c r="K555" s="45">
        <v>1.31</v>
      </c>
      <c r="L555" s="45"/>
    </row>
    <row r="556" spans="1:12" x14ac:dyDescent="0.2">
      <c r="A556" s="6" t="s">
        <v>4</v>
      </c>
      <c r="B556" s="4" t="s">
        <v>12</v>
      </c>
      <c r="C556" s="6">
        <v>30</v>
      </c>
      <c r="D556" s="44">
        <v>12</v>
      </c>
      <c r="E556" s="4"/>
      <c r="F556" s="4"/>
      <c r="G556" s="4"/>
      <c r="H556" s="4"/>
      <c r="I556" s="4"/>
      <c r="J556" s="4"/>
      <c r="K556" s="45">
        <v>1.2</v>
      </c>
      <c r="L556" s="45"/>
    </row>
    <row r="557" spans="1:12" x14ac:dyDescent="0.2">
      <c r="A557" s="4"/>
      <c r="B557" s="6" t="s">
        <v>69</v>
      </c>
      <c r="C557" s="6"/>
      <c r="D557" s="44"/>
      <c r="E557" s="4"/>
      <c r="F557" s="4"/>
      <c r="G557" s="4"/>
      <c r="H557" s="4"/>
      <c r="I557" s="4"/>
      <c r="J557" s="4"/>
      <c r="K557" s="77">
        <f>K548+K550+K551+K552+K553+K554+K555+K556</f>
        <v>43.780000000000015</v>
      </c>
      <c r="L557" s="77">
        <f>K549+K550+K551+K552+K553+K554+K555+K556</f>
        <v>45.910000000000011</v>
      </c>
    </row>
    <row r="558" spans="1:12" x14ac:dyDescent="0.2">
      <c r="C558" s="1"/>
      <c r="K558" s="78">
        <f>K547+K557</f>
        <v>61.500000000000014</v>
      </c>
      <c r="L558" s="78">
        <f>K547+L557</f>
        <v>63.63000000000001</v>
      </c>
    </row>
    <row r="559" spans="1:12" x14ac:dyDescent="0.2">
      <c r="C559" s="1"/>
      <c r="K559" s="78"/>
      <c r="L559" s="78"/>
    </row>
    <row r="560" spans="1:12" x14ac:dyDescent="0.2">
      <c r="C560" s="1"/>
      <c r="K560" s="78"/>
      <c r="L560" s="78"/>
    </row>
    <row r="561" spans="1:12" x14ac:dyDescent="0.2">
      <c r="A561" s="8" t="s">
        <v>121</v>
      </c>
      <c r="C561" s="1"/>
      <c r="K561" s="47"/>
      <c r="L561" s="47"/>
    </row>
    <row r="562" spans="1:12" x14ac:dyDescent="0.2">
      <c r="A562" s="8" t="s">
        <v>147</v>
      </c>
      <c r="C562" s="1"/>
    </row>
    <row r="563" spans="1:12" x14ac:dyDescent="0.2">
      <c r="A563" s="8" t="s">
        <v>37</v>
      </c>
      <c r="C563" s="1"/>
    </row>
    <row r="564" spans="1:12" x14ac:dyDescent="0.2">
      <c r="A564" s="8" t="s">
        <v>70</v>
      </c>
      <c r="C564" s="1"/>
    </row>
    <row r="565" spans="1:12" x14ac:dyDescent="0.2">
      <c r="A565" s="109" t="s">
        <v>8</v>
      </c>
      <c r="B565" s="109" t="s">
        <v>34</v>
      </c>
      <c r="C565" s="23" t="s">
        <v>39</v>
      </c>
      <c r="D565" s="23" t="s">
        <v>185</v>
      </c>
      <c r="E565" s="8"/>
      <c r="F565" s="8"/>
      <c r="G565" s="8"/>
      <c r="H565" s="8"/>
      <c r="I565" s="8"/>
      <c r="J565" s="8"/>
      <c r="K565" s="56" t="s">
        <v>186</v>
      </c>
      <c r="L565" s="4"/>
    </row>
    <row r="566" spans="1:12" x14ac:dyDescent="0.2">
      <c r="A566" s="110"/>
      <c r="B566" s="110"/>
      <c r="C566" s="24" t="s">
        <v>40</v>
      </c>
      <c r="D566" s="60" t="s">
        <v>184</v>
      </c>
      <c r="E566" s="8"/>
      <c r="F566" s="8"/>
      <c r="G566" s="8"/>
      <c r="H566" s="8"/>
      <c r="I566" s="8"/>
      <c r="J566" s="8"/>
      <c r="K566" s="61" t="s">
        <v>187</v>
      </c>
      <c r="L566" s="4"/>
    </row>
    <row r="567" spans="1:12" x14ac:dyDescent="0.2">
      <c r="A567" s="30">
        <v>1</v>
      </c>
      <c r="B567" s="30">
        <v>2</v>
      </c>
      <c r="C567" s="31">
        <v>3</v>
      </c>
      <c r="D567" s="44">
        <v>4</v>
      </c>
      <c r="E567" s="6"/>
      <c r="F567" s="6"/>
      <c r="G567" s="6"/>
      <c r="H567" s="6"/>
      <c r="I567" s="6"/>
      <c r="J567" s="6"/>
      <c r="K567" s="6">
        <v>5</v>
      </c>
      <c r="L567" s="4"/>
    </row>
    <row r="568" spans="1:12" x14ac:dyDescent="0.2">
      <c r="A568" s="27"/>
      <c r="B568" s="30" t="s">
        <v>59</v>
      </c>
      <c r="C568" s="39"/>
      <c r="D568" s="44"/>
      <c r="E568" s="4"/>
      <c r="F568" s="4"/>
      <c r="G568" s="4"/>
      <c r="H568" s="4"/>
      <c r="I568" s="4"/>
      <c r="J568" s="4"/>
      <c r="K568" s="4"/>
      <c r="L568" s="4"/>
    </row>
    <row r="569" spans="1:12" x14ac:dyDescent="0.2">
      <c r="A569" s="6" t="s">
        <v>236</v>
      </c>
      <c r="B569" s="4" t="s">
        <v>170</v>
      </c>
      <c r="C569" s="6">
        <v>200</v>
      </c>
      <c r="D569" s="44">
        <v>126</v>
      </c>
      <c r="E569" s="4"/>
      <c r="F569" s="4"/>
      <c r="G569" s="4"/>
      <c r="H569" s="4"/>
      <c r="I569" s="4"/>
      <c r="J569" s="4"/>
      <c r="K569" s="45">
        <v>11.67</v>
      </c>
      <c r="L569" s="45"/>
    </row>
    <row r="570" spans="1:12" x14ac:dyDescent="0.2">
      <c r="A570" s="6" t="s">
        <v>4</v>
      </c>
      <c r="B570" s="4" t="s">
        <v>250</v>
      </c>
      <c r="C570" s="6">
        <v>20</v>
      </c>
      <c r="D570" s="44">
        <v>127</v>
      </c>
      <c r="E570" s="4"/>
      <c r="F570" s="4"/>
      <c r="G570" s="4"/>
      <c r="H570" s="4"/>
      <c r="I570" s="4"/>
      <c r="J570" s="4"/>
      <c r="K570" s="45">
        <v>2.85</v>
      </c>
      <c r="L570" s="45"/>
    </row>
    <row r="571" spans="1:12" x14ac:dyDescent="0.2">
      <c r="A571" s="6" t="s">
        <v>76</v>
      </c>
      <c r="B571" s="4" t="s">
        <v>56</v>
      </c>
      <c r="C571" s="6">
        <v>10</v>
      </c>
      <c r="D571" s="44">
        <v>4</v>
      </c>
      <c r="E571" s="4"/>
      <c r="F571" s="4"/>
      <c r="G571" s="4"/>
      <c r="H571" s="4"/>
      <c r="I571" s="4"/>
      <c r="J571" s="4"/>
      <c r="K571" s="45">
        <v>2.61</v>
      </c>
      <c r="L571" s="45"/>
    </row>
    <row r="572" spans="1:12" x14ac:dyDescent="0.2">
      <c r="A572" s="6" t="s">
        <v>95</v>
      </c>
      <c r="B572" s="4" t="s">
        <v>17</v>
      </c>
      <c r="C572" s="6" t="s">
        <v>18</v>
      </c>
      <c r="D572" s="44">
        <v>78</v>
      </c>
      <c r="E572" s="4"/>
      <c r="F572" s="4"/>
      <c r="G572" s="4"/>
      <c r="H572" s="4"/>
      <c r="I572" s="4"/>
      <c r="J572" s="4"/>
      <c r="K572" s="45">
        <v>1.38</v>
      </c>
      <c r="L572" s="45"/>
    </row>
    <row r="573" spans="1:12" x14ac:dyDescent="0.2">
      <c r="A573" s="6" t="s">
        <v>4</v>
      </c>
      <c r="B573" s="4" t="s">
        <v>238</v>
      </c>
      <c r="C573" s="6" t="s">
        <v>228</v>
      </c>
      <c r="D573" s="44">
        <v>128</v>
      </c>
      <c r="E573" s="4"/>
      <c r="F573" s="4"/>
      <c r="G573" s="4"/>
      <c r="H573" s="4"/>
      <c r="I573" s="4"/>
      <c r="J573" s="4"/>
      <c r="K573" s="45">
        <v>1.33</v>
      </c>
      <c r="L573" s="45"/>
    </row>
    <row r="574" spans="1:12" x14ac:dyDescent="0.2">
      <c r="A574" s="6" t="s">
        <v>4</v>
      </c>
      <c r="B574" s="4" t="s">
        <v>12</v>
      </c>
      <c r="C574" s="6">
        <v>30</v>
      </c>
      <c r="D574" s="44">
        <v>12</v>
      </c>
      <c r="E574" s="4"/>
      <c r="F574" s="4"/>
      <c r="G574" s="4"/>
      <c r="H574" s="4"/>
      <c r="I574" s="4"/>
      <c r="J574" s="4"/>
      <c r="K574" s="45">
        <v>1.2</v>
      </c>
      <c r="L574" s="45"/>
    </row>
    <row r="575" spans="1:12" x14ac:dyDescent="0.2">
      <c r="A575" s="6"/>
      <c r="B575" s="32" t="s">
        <v>60</v>
      </c>
      <c r="C575" s="6"/>
      <c r="D575" s="44"/>
      <c r="E575" s="4"/>
      <c r="F575" s="4"/>
      <c r="G575" s="4"/>
      <c r="H575" s="4"/>
      <c r="I575" s="4"/>
      <c r="J575" s="4"/>
      <c r="K575" s="77">
        <f>SUM(K569:K574)</f>
        <v>21.039999999999996</v>
      </c>
      <c r="L575" s="45"/>
    </row>
    <row r="576" spans="1:12" x14ac:dyDescent="0.2">
      <c r="A576" s="6" t="s">
        <v>125</v>
      </c>
      <c r="B576" s="7" t="s">
        <v>29</v>
      </c>
      <c r="C576" s="6">
        <v>100</v>
      </c>
      <c r="D576" s="44">
        <v>81</v>
      </c>
      <c r="E576" s="4"/>
      <c r="F576" s="4"/>
      <c r="G576" s="4"/>
      <c r="H576" s="4"/>
      <c r="I576" s="4"/>
      <c r="J576" s="4"/>
      <c r="K576" s="45">
        <v>4.8</v>
      </c>
      <c r="L576" s="45"/>
    </row>
    <row r="577" spans="1:12" x14ac:dyDescent="0.2">
      <c r="A577" s="6" t="s">
        <v>241</v>
      </c>
      <c r="B577" s="35" t="s">
        <v>246</v>
      </c>
      <c r="C577" s="59">
        <v>100</v>
      </c>
      <c r="D577" s="44">
        <v>83</v>
      </c>
      <c r="E577" s="4"/>
      <c r="F577" s="4"/>
      <c r="G577" s="4"/>
      <c r="H577" s="4"/>
      <c r="I577" s="4"/>
      <c r="J577" s="4"/>
      <c r="K577" s="45">
        <v>8.35</v>
      </c>
      <c r="L577" s="45"/>
    </row>
    <row r="578" spans="1:12" x14ac:dyDescent="0.2">
      <c r="A578" s="37" t="s">
        <v>193</v>
      </c>
      <c r="B578" s="18" t="s">
        <v>171</v>
      </c>
      <c r="C578" s="38">
        <v>250</v>
      </c>
      <c r="D578" s="44">
        <v>130</v>
      </c>
      <c r="E578" s="4"/>
      <c r="F578" s="4"/>
      <c r="G578" s="4"/>
      <c r="H578" s="4"/>
      <c r="I578" s="4"/>
      <c r="J578" s="4"/>
      <c r="K578" s="45">
        <v>5.66</v>
      </c>
      <c r="L578" s="45"/>
    </row>
    <row r="579" spans="1:12" x14ac:dyDescent="0.2">
      <c r="A579" s="6" t="s">
        <v>172</v>
      </c>
      <c r="B579" s="7" t="s">
        <v>173</v>
      </c>
      <c r="C579" s="6">
        <v>180</v>
      </c>
      <c r="D579" s="44">
        <v>132</v>
      </c>
      <c r="E579" s="4"/>
      <c r="F579" s="4"/>
      <c r="G579" s="4"/>
      <c r="H579" s="4"/>
      <c r="I579" s="4"/>
      <c r="J579" s="4"/>
      <c r="K579" s="45">
        <v>4.74</v>
      </c>
      <c r="L579" s="45"/>
    </row>
    <row r="580" spans="1:12" x14ac:dyDescent="0.2">
      <c r="A580" s="6" t="s">
        <v>229</v>
      </c>
      <c r="B580" s="7" t="s">
        <v>239</v>
      </c>
      <c r="C580" s="6">
        <v>100</v>
      </c>
      <c r="D580" s="44">
        <v>134</v>
      </c>
      <c r="E580" s="4"/>
      <c r="F580" s="4"/>
      <c r="G580" s="4"/>
      <c r="H580" s="4"/>
      <c r="I580" s="4"/>
      <c r="J580" s="4"/>
      <c r="K580" s="45">
        <v>30.26</v>
      </c>
      <c r="L580" s="45"/>
    </row>
    <row r="581" spans="1:12" x14ac:dyDescent="0.2">
      <c r="A581" s="6" t="s">
        <v>118</v>
      </c>
      <c r="B581" s="43" t="s">
        <v>119</v>
      </c>
      <c r="C581" s="6">
        <v>30</v>
      </c>
      <c r="D581" s="44">
        <v>74</v>
      </c>
      <c r="E581" s="4"/>
      <c r="F581" s="4"/>
      <c r="G581" s="4"/>
      <c r="H581" s="4"/>
      <c r="I581" s="4"/>
      <c r="J581" s="4"/>
      <c r="K581" s="45">
        <v>1.02</v>
      </c>
      <c r="L581" s="45"/>
    </row>
    <row r="582" spans="1:12" x14ac:dyDescent="0.2">
      <c r="A582" s="6" t="s">
        <v>4</v>
      </c>
      <c r="B582" s="7" t="s">
        <v>28</v>
      </c>
      <c r="C582" s="6">
        <v>200</v>
      </c>
      <c r="D582" s="44">
        <v>75</v>
      </c>
      <c r="E582" s="4"/>
      <c r="F582" s="4"/>
      <c r="G582" s="4"/>
      <c r="H582" s="4"/>
      <c r="I582" s="4"/>
      <c r="J582" s="4"/>
      <c r="K582" s="45">
        <v>4.2699999999999996</v>
      </c>
      <c r="L582" s="45"/>
    </row>
    <row r="583" spans="1:12" x14ac:dyDescent="0.2">
      <c r="A583" s="6" t="s">
        <v>4</v>
      </c>
      <c r="B583" s="4" t="s">
        <v>33</v>
      </c>
      <c r="C583" s="6">
        <v>50</v>
      </c>
      <c r="D583" s="44">
        <v>10</v>
      </c>
      <c r="E583" s="4"/>
      <c r="F583" s="4"/>
      <c r="G583" s="4"/>
      <c r="H583" s="4"/>
      <c r="I583" s="4"/>
      <c r="J583" s="4"/>
      <c r="K583" s="45">
        <v>1.64</v>
      </c>
      <c r="L583" s="45"/>
    </row>
    <row r="584" spans="1:12" x14ac:dyDescent="0.2">
      <c r="A584" s="6" t="s">
        <v>4</v>
      </c>
      <c r="B584" s="4" t="s">
        <v>12</v>
      </c>
      <c r="C584" s="6">
        <v>40</v>
      </c>
      <c r="D584" s="44">
        <v>13</v>
      </c>
      <c r="E584" s="4"/>
      <c r="F584" s="4"/>
      <c r="G584" s="4"/>
      <c r="H584" s="4"/>
      <c r="I584" s="4"/>
      <c r="J584" s="4"/>
      <c r="K584" s="45">
        <v>1.6</v>
      </c>
      <c r="L584" s="45"/>
    </row>
    <row r="585" spans="1:12" x14ac:dyDescent="0.2">
      <c r="A585" s="4"/>
      <c r="B585" s="6" t="s">
        <v>69</v>
      </c>
      <c r="C585" s="6"/>
      <c r="D585" s="44"/>
      <c r="E585" s="4"/>
      <c r="F585" s="4"/>
      <c r="G585" s="4"/>
      <c r="H585" s="4"/>
      <c r="I585" s="4"/>
      <c r="J585" s="4"/>
      <c r="K585" s="77">
        <f>K576+K578+K579+K580+K581+K582+K583+K584</f>
        <v>53.99</v>
      </c>
      <c r="L585" s="77">
        <f>K577+K578+K579+K580+K581+K582+K583+K584</f>
        <v>57.540000000000013</v>
      </c>
    </row>
    <row r="586" spans="1:12" x14ac:dyDescent="0.2">
      <c r="A586" s="8" t="s">
        <v>133</v>
      </c>
      <c r="K586" s="78">
        <f>K575+K585</f>
        <v>75.03</v>
      </c>
      <c r="L586" s="78">
        <f>K575+L585</f>
        <v>78.580000000000013</v>
      </c>
    </row>
    <row r="587" spans="1:12" x14ac:dyDescent="0.2">
      <c r="A587" s="8" t="s">
        <v>147</v>
      </c>
      <c r="C587" s="1"/>
    </row>
    <row r="588" spans="1:12" x14ac:dyDescent="0.2">
      <c r="A588" s="8" t="s">
        <v>37</v>
      </c>
      <c r="C588" s="1"/>
    </row>
    <row r="589" spans="1:12" x14ac:dyDescent="0.2">
      <c r="A589" s="8" t="s">
        <v>38</v>
      </c>
      <c r="C589" s="1"/>
    </row>
    <row r="590" spans="1:12" x14ac:dyDescent="0.2">
      <c r="A590" s="40" t="s">
        <v>8</v>
      </c>
      <c r="B590" s="40" t="s">
        <v>34</v>
      </c>
      <c r="C590" s="23" t="s">
        <v>39</v>
      </c>
      <c r="D590" s="23" t="s">
        <v>185</v>
      </c>
      <c r="E590" s="8"/>
      <c r="F590" s="8"/>
      <c r="G590" s="8"/>
      <c r="H590" s="8"/>
      <c r="I590" s="8"/>
      <c r="J590" s="8"/>
      <c r="K590" s="56" t="s">
        <v>186</v>
      </c>
      <c r="L590" s="4"/>
    </row>
    <row r="591" spans="1:12" x14ac:dyDescent="0.2">
      <c r="A591" s="41"/>
      <c r="B591" s="41"/>
      <c r="C591" s="24" t="s">
        <v>40</v>
      </c>
      <c r="D591" s="60" t="s">
        <v>184</v>
      </c>
      <c r="E591" s="8"/>
      <c r="F591" s="8"/>
      <c r="G591" s="8"/>
      <c r="H591" s="8"/>
      <c r="I591" s="8"/>
      <c r="J591" s="8"/>
      <c r="K591" s="61" t="s">
        <v>187</v>
      </c>
      <c r="L591" s="4"/>
    </row>
    <row r="592" spans="1:12" x14ac:dyDescent="0.2">
      <c r="A592" s="30">
        <v>1</v>
      </c>
      <c r="B592" s="30">
        <v>2</v>
      </c>
      <c r="C592" s="31">
        <v>3</v>
      </c>
      <c r="D592" s="44">
        <v>4</v>
      </c>
      <c r="E592" s="6"/>
      <c r="F592" s="6"/>
      <c r="G592" s="6"/>
      <c r="H592" s="6"/>
      <c r="I592" s="6"/>
      <c r="J592" s="6"/>
      <c r="K592" s="6">
        <v>5</v>
      </c>
      <c r="L592" s="4"/>
    </row>
    <row r="593" spans="1:12" x14ac:dyDescent="0.2">
      <c r="A593" s="27"/>
      <c r="B593" s="30" t="s">
        <v>59</v>
      </c>
      <c r="C593" s="28"/>
      <c r="D593" s="44"/>
      <c r="E593" s="4"/>
      <c r="F593" s="4"/>
      <c r="G593" s="4"/>
      <c r="H593" s="4"/>
      <c r="I593" s="4"/>
      <c r="J593" s="4"/>
      <c r="K593" s="4"/>
      <c r="L593" s="4"/>
    </row>
    <row r="594" spans="1:12" x14ac:dyDescent="0.2">
      <c r="A594" s="6" t="s">
        <v>174</v>
      </c>
      <c r="B594" s="4" t="s">
        <v>175</v>
      </c>
      <c r="C594" s="6">
        <v>150</v>
      </c>
      <c r="D594" s="44">
        <v>135</v>
      </c>
      <c r="E594" s="4"/>
      <c r="F594" s="4"/>
      <c r="G594" s="4"/>
      <c r="H594" s="4"/>
      <c r="I594" s="4"/>
      <c r="J594" s="4"/>
      <c r="K594" s="45">
        <v>5.16</v>
      </c>
      <c r="L594" s="45"/>
    </row>
    <row r="595" spans="1:12" x14ac:dyDescent="0.2">
      <c r="A595" s="6" t="s">
        <v>176</v>
      </c>
      <c r="B595" s="4" t="s">
        <v>177</v>
      </c>
      <c r="C595" s="6">
        <v>80</v>
      </c>
      <c r="D595" s="44">
        <v>137</v>
      </c>
      <c r="E595" s="4"/>
      <c r="F595" s="4"/>
      <c r="G595" s="4"/>
      <c r="H595" s="4"/>
      <c r="I595" s="4"/>
      <c r="J595" s="4"/>
      <c r="K595" s="45">
        <v>15.94</v>
      </c>
      <c r="L595" s="45"/>
    </row>
    <row r="596" spans="1:12" x14ac:dyDescent="0.2">
      <c r="A596" s="6" t="s">
        <v>76</v>
      </c>
      <c r="B596" s="4" t="s">
        <v>56</v>
      </c>
      <c r="C596" s="6">
        <v>10</v>
      </c>
      <c r="D596" s="44">
        <v>4</v>
      </c>
      <c r="E596" s="4"/>
      <c r="F596" s="4"/>
      <c r="G596" s="4"/>
      <c r="H596" s="4"/>
      <c r="I596" s="4"/>
      <c r="J596" s="4"/>
      <c r="K596" s="45">
        <v>2.61</v>
      </c>
      <c r="L596" s="45"/>
    </row>
    <row r="597" spans="1:12" x14ac:dyDescent="0.2">
      <c r="A597" s="6" t="s">
        <v>77</v>
      </c>
      <c r="B597" s="4" t="s">
        <v>78</v>
      </c>
      <c r="C597" s="6">
        <v>20</v>
      </c>
      <c r="D597" s="44">
        <v>5</v>
      </c>
      <c r="E597" s="4"/>
      <c r="F597" s="4"/>
      <c r="G597" s="4"/>
      <c r="H597" s="4"/>
      <c r="I597" s="4"/>
      <c r="J597" s="4"/>
      <c r="K597" s="45">
        <v>5.64</v>
      </c>
      <c r="L597" s="45"/>
    </row>
    <row r="598" spans="1:12" x14ac:dyDescent="0.2">
      <c r="A598" s="6" t="s">
        <v>136</v>
      </c>
      <c r="B598" s="4" t="s">
        <v>137</v>
      </c>
      <c r="C598" s="6">
        <v>200</v>
      </c>
      <c r="D598" s="44">
        <v>91</v>
      </c>
      <c r="E598" s="4"/>
      <c r="F598" s="4"/>
      <c r="G598" s="4"/>
      <c r="H598" s="4"/>
      <c r="I598" s="4"/>
      <c r="J598" s="4"/>
      <c r="K598" s="45">
        <v>4.79</v>
      </c>
      <c r="L598" s="45"/>
    </row>
    <row r="599" spans="1:12" x14ac:dyDescent="0.2">
      <c r="A599" s="6" t="s">
        <v>4</v>
      </c>
      <c r="B599" s="4" t="s">
        <v>132</v>
      </c>
      <c r="C599" s="6">
        <v>30</v>
      </c>
      <c r="D599" s="44">
        <v>29</v>
      </c>
      <c r="E599" s="4"/>
      <c r="F599" s="4"/>
      <c r="G599" s="4"/>
      <c r="H599" s="4"/>
      <c r="I599" s="4"/>
      <c r="J599" s="4"/>
      <c r="K599" s="45">
        <v>1.37</v>
      </c>
      <c r="L599" s="45"/>
    </row>
    <row r="600" spans="1:12" x14ac:dyDescent="0.2">
      <c r="A600" s="6" t="s">
        <v>4</v>
      </c>
      <c r="B600" s="4" t="s">
        <v>12</v>
      </c>
      <c r="C600" s="6">
        <v>20</v>
      </c>
      <c r="D600" s="44">
        <v>11</v>
      </c>
      <c r="E600" s="4"/>
      <c r="F600" s="4"/>
      <c r="G600" s="4"/>
      <c r="H600" s="4"/>
      <c r="I600" s="4"/>
      <c r="J600" s="4"/>
      <c r="K600" s="45">
        <v>0.8</v>
      </c>
      <c r="L600" s="45"/>
    </row>
    <row r="601" spans="1:12" x14ac:dyDescent="0.2">
      <c r="A601" s="6" t="s">
        <v>58</v>
      </c>
      <c r="B601" s="3" t="s">
        <v>138</v>
      </c>
      <c r="C601" s="5">
        <v>100</v>
      </c>
      <c r="D601" s="44">
        <v>92</v>
      </c>
      <c r="E601" s="4"/>
      <c r="F601" s="4"/>
      <c r="G601" s="4"/>
      <c r="H601" s="4"/>
      <c r="I601" s="4"/>
      <c r="J601" s="4"/>
      <c r="K601" s="45">
        <v>5.13</v>
      </c>
      <c r="L601" s="45"/>
    </row>
    <row r="602" spans="1:12" x14ac:dyDescent="0.2">
      <c r="A602" s="6"/>
      <c r="B602" s="32" t="s">
        <v>60</v>
      </c>
      <c r="C602" s="6"/>
      <c r="D602" s="44"/>
      <c r="E602" s="4"/>
      <c r="F602" s="4"/>
      <c r="G602" s="4"/>
      <c r="H602" s="4"/>
      <c r="I602" s="4"/>
      <c r="J602" s="4"/>
      <c r="K602" s="77">
        <f>SUM(K594:K601)</f>
        <v>41.44</v>
      </c>
      <c r="L602" s="45"/>
    </row>
    <row r="603" spans="1:12" x14ac:dyDescent="0.2">
      <c r="A603" s="6" t="s">
        <v>108</v>
      </c>
      <c r="B603" s="35" t="s">
        <v>139</v>
      </c>
      <c r="C603" s="6">
        <v>60</v>
      </c>
      <c r="D603" s="44">
        <v>93</v>
      </c>
      <c r="E603" s="4"/>
      <c r="F603" s="4"/>
      <c r="G603" s="4"/>
      <c r="H603" s="4"/>
      <c r="I603" s="4"/>
      <c r="J603" s="4"/>
      <c r="K603" s="45">
        <v>3.12</v>
      </c>
      <c r="L603" s="45"/>
    </row>
    <row r="604" spans="1:12" x14ac:dyDescent="0.2">
      <c r="A604" s="38" t="s">
        <v>178</v>
      </c>
      <c r="B604" s="18" t="s">
        <v>179</v>
      </c>
      <c r="C604" s="38">
        <v>200</v>
      </c>
      <c r="D604" s="38">
        <v>139</v>
      </c>
      <c r="E604" s="4"/>
      <c r="F604" s="4"/>
      <c r="G604" s="4"/>
      <c r="H604" s="4"/>
      <c r="I604" s="4"/>
      <c r="J604" s="4"/>
      <c r="K604" s="49">
        <v>5.34</v>
      </c>
      <c r="L604" s="45"/>
    </row>
    <row r="605" spans="1:12" x14ac:dyDescent="0.2">
      <c r="A605" s="42"/>
      <c r="B605" s="14" t="s">
        <v>142</v>
      </c>
      <c r="C605" s="42"/>
      <c r="D605" s="42"/>
      <c r="E605" s="4"/>
      <c r="F605" s="4"/>
      <c r="G605" s="4"/>
      <c r="H605" s="4"/>
      <c r="I605" s="4"/>
      <c r="J605" s="4"/>
      <c r="K605" s="74"/>
      <c r="L605" s="45"/>
    </row>
    <row r="606" spans="1:12" x14ac:dyDescent="0.2">
      <c r="A606" s="6" t="s">
        <v>114</v>
      </c>
      <c r="B606" s="7" t="s">
        <v>115</v>
      </c>
      <c r="C606" s="6">
        <v>150</v>
      </c>
      <c r="D606" s="44">
        <v>69</v>
      </c>
      <c r="E606" s="4"/>
      <c r="F606" s="4"/>
      <c r="G606" s="4"/>
      <c r="H606" s="4"/>
      <c r="I606" s="4"/>
      <c r="J606" s="4"/>
      <c r="K606" s="45">
        <v>5.49</v>
      </c>
      <c r="L606" s="45"/>
    </row>
    <row r="607" spans="1:12" x14ac:dyDescent="0.2">
      <c r="A607" s="6" t="s">
        <v>180</v>
      </c>
      <c r="B607" s="7" t="s">
        <v>32</v>
      </c>
      <c r="C607" s="6">
        <v>80</v>
      </c>
      <c r="D607" s="44">
        <v>141</v>
      </c>
      <c r="E607" s="4"/>
      <c r="F607" s="4"/>
      <c r="G607" s="4"/>
      <c r="H607" s="4"/>
      <c r="I607" s="4"/>
      <c r="J607" s="4"/>
      <c r="K607" s="45">
        <v>16.95</v>
      </c>
      <c r="L607" s="45"/>
    </row>
    <row r="608" spans="1:12" x14ac:dyDescent="0.2">
      <c r="A608" s="6" t="s">
        <v>84</v>
      </c>
      <c r="B608" s="7" t="s">
        <v>85</v>
      </c>
      <c r="C608" s="6">
        <v>30</v>
      </c>
      <c r="D608" s="44">
        <v>114</v>
      </c>
      <c r="E608" s="4"/>
      <c r="F608" s="4"/>
      <c r="G608" s="4"/>
      <c r="H608" s="4"/>
      <c r="I608" s="4"/>
      <c r="J608" s="4"/>
      <c r="K608" s="45">
        <v>0.46</v>
      </c>
      <c r="L608" s="45"/>
    </row>
    <row r="609" spans="1:12" x14ac:dyDescent="0.2">
      <c r="A609" s="6" t="s">
        <v>105</v>
      </c>
      <c r="B609" s="7" t="s">
        <v>26</v>
      </c>
      <c r="C609" s="6">
        <v>200</v>
      </c>
      <c r="D609" s="44">
        <v>60</v>
      </c>
      <c r="E609" s="4"/>
      <c r="F609" s="4"/>
      <c r="G609" s="4"/>
      <c r="H609" s="4"/>
      <c r="I609" s="4"/>
      <c r="J609" s="4"/>
      <c r="K609" s="45">
        <v>2.11</v>
      </c>
      <c r="L609" s="45"/>
    </row>
    <row r="610" spans="1:12" x14ac:dyDescent="0.2">
      <c r="A610" s="6" t="s">
        <v>4</v>
      </c>
      <c r="B610" s="4" t="s">
        <v>132</v>
      </c>
      <c r="C610" s="6">
        <v>40</v>
      </c>
      <c r="D610" s="44">
        <v>30</v>
      </c>
      <c r="E610" s="4"/>
      <c r="F610" s="4"/>
      <c r="G610" s="4"/>
      <c r="H610" s="4"/>
      <c r="I610" s="4"/>
      <c r="J610" s="4"/>
      <c r="K610" s="45">
        <v>1.83</v>
      </c>
      <c r="L610" s="45"/>
    </row>
    <row r="611" spans="1:12" x14ac:dyDescent="0.2">
      <c r="A611" s="6" t="s">
        <v>4</v>
      </c>
      <c r="B611" s="4" t="s">
        <v>12</v>
      </c>
      <c r="C611" s="6">
        <v>30</v>
      </c>
      <c r="D611" s="44">
        <v>12</v>
      </c>
      <c r="E611" s="4"/>
      <c r="F611" s="4"/>
      <c r="G611" s="4"/>
      <c r="H611" s="4"/>
      <c r="I611" s="4"/>
      <c r="J611" s="4"/>
      <c r="K611" s="45">
        <v>1.2</v>
      </c>
      <c r="L611" s="45"/>
    </row>
    <row r="612" spans="1:12" x14ac:dyDescent="0.2">
      <c r="A612" s="4"/>
      <c r="B612" s="6" t="s">
        <v>69</v>
      </c>
      <c r="C612" s="6"/>
      <c r="D612" s="44"/>
      <c r="E612" s="4"/>
      <c r="F612" s="4"/>
      <c r="G612" s="4"/>
      <c r="H612" s="4"/>
      <c r="I612" s="4"/>
      <c r="J612" s="4"/>
      <c r="K612" s="77">
        <f>SUM(K603:K611)</f>
        <v>36.5</v>
      </c>
      <c r="L612" s="45"/>
    </row>
    <row r="613" spans="1:12" x14ac:dyDescent="0.2">
      <c r="A613" s="8" t="s">
        <v>133</v>
      </c>
      <c r="C613" s="20"/>
      <c r="D613" s="82"/>
      <c r="E613" s="12"/>
      <c r="F613" s="12"/>
      <c r="G613" s="12"/>
      <c r="H613" s="12"/>
      <c r="I613" s="12"/>
      <c r="J613" s="12"/>
      <c r="K613" s="83">
        <f>K612+K602</f>
        <v>77.94</v>
      </c>
      <c r="L613" s="84"/>
    </row>
    <row r="614" spans="1:12" x14ac:dyDescent="0.2">
      <c r="A614" s="8" t="s">
        <v>147</v>
      </c>
      <c r="C614" s="1"/>
      <c r="K614" s="78"/>
      <c r="L614" s="47"/>
    </row>
    <row r="615" spans="1:12" x14ac:dyDescent="0.2">
      <c r="A615" s="8" t="s">
        <v>37</v>
      </c>
      <c r="C615" s="1"/>
    </row>
    <row r="616" spans="1:12" x14ac:dyDescent="0.2">
      <c r="A616" s="8" t="s">
        <v>70</v>
      </c>
      <c r="C616" s="1"/>
    </row>
    <row r="617" spans="1:12" x14ac:dyDescent="0.2">
      <c r="A617" s="40" t="s">
        <v>8</v>
      </c>
      <c r="B617" s="40" t="s">
        <v>34</v>
      </c>
      <c r="C617" s="23" t="s">
        <v>39</v>
      </c>
      <c r="D617" s="23" t="s">
        <v>185</v>
      </c>
      <c r="E617" s="8"/>
      <c r="F617" s="8"/>
      <c r="G617" s="8"/>
      <c r="H617" s="8"/>
      <c r="I617" s="8"/>
      <c r="J617" s="8"/>
      <c r="K617" s="56" t="s">
        <v>186</v>
      </c>
      <c r="L617" s="4"/>
    </row>
    <row r="618" spans="1:12" x14ac:dyDescent="0.2">
      <c r="A618" s="41"/>
      <c r="B618" s="41"/>
      <c r="C618" s="24" t="s">
        <v>40</v>
      </c>
      <c r="D618" s="60" t="s">
        <v>184</v>
      </c>
      <c r="E618" s="8"/>
      <c r="F618" s="8"/>
      <c r="G618" s="8"/>
      <c r="H618" s="8"/>
      <c r="I618" s="8"/>
      <c r="J618" s="8"/>
      <c r="K618" s="61" t="s">
        <v>187</v>
      </c>
      <c r="L618" s="4"/>
    </row>
    <row r="619" spans="1:12" x14ac:dyDescent="0.2">
      <c r="A619" s="30">
        <v>1</v>
      </c>
      <c r="B619" s="30">
        <v>2</v>
      </c>
      <c r="C619" s="31">
        <v>3</v>
      </c>
      <c r="D619" s="44">
        <v>4</v>
      </c>
      <c r="E619" s="6"/>
      <c r="F619" s="6"/>
      <c r="G619" s="6"/>
      <c r="H619" s="6"/>
      <c r="I619" s="6"/>
      <c r="J619" s="6"/>
      <c r="K619" s="6">
        <v>5</v>
      </c>
      <c r="L619" s="4"/>
    </row>
    <row r="620" spans="1:12" x14ac:dyDescent="0.2">
      <c r="A620" s="27"/>
      <c r="B620" s="30" t="s">
        <v>59</v>
      </c>
      <c r="C620" s="39"/>
      <c r="D620" s="44"/>
      <c r="E620" s="4"/>
      <c r="F620" s="4"/>
      <c r="G620" s="4"/>
      <c r="H620" s="4"/>
      <c r="I620" s="4"/>
      <c r="J620" s="4"/>
      <c r="K620" s="4"/>
      <c r="L620" s="4"/>
    </row>
    <row r="621" spans="1:12" x14ac:dyDescent="0.2">
      <c r="A621" s="6" t="s">
        <v>174</v>
      </c>
      <c r="B621" s="4" t="s">
        <v>175</v>
      </c>
      <c r="C621" s="6">
        <v>180</v>
      </c>
      <c r="D621" s="44">
        <v>136</v>
      </c>
      <c r="E621" s="4"/>
      <c r="F621" s="4"/>
      <c r="G621" s="4"/>
      <c r="H621" s="4"/>
      <c r="I621" s="4"/>
      <c r="J621" s="4"/>
      <c r="K621" s="45">
        <v>6.19</v>
      </c>
      <c r="L621" s="45"/>
    </row>
    <row r="622" spans="1:12" x14ac:dyDescent="0.2">
      <c r="A622" s="6" t="s">
        <v>176</v>
      </c>
      <c r="B622" s="4" t="s">
        <v>177</v>
      </c>
      <c r="C622" s="6">
        <v>100</v>
      </c>
      <c r="D622" s="44">
        <v>138</v>
      </c>
      <c r="E622" s="4"/>
      <c r="F622" s="4"/>
      <c r="G622" s="4"/>
      <c r="H622" s="4"/>
      <c r="I622" s="4"/>
      <c r="J622" s="4"/>
      <c r="K622" s="45">
        <v>19.97</v>
      </c>
      <c r="L622" s="45"/>
    </row>
    <row r="623" spans="1:12" x14ac:dyDescent="0.2">
      <c r="A623" s="6" t="s">
        <v>76</v>
      </c>
      <c r="B623" s="4" t="s">
        <v>56</v>
      </c>
      <c r="C623" s="6">
        <v>10</v>
      </c>
      <c r="D623" s="44">
        <v>4</v>
      </c>
      <c r="E623" s="4"/>
      <c r="F623" s="4"/>
      <c r="G623" s="4"/>
      <c r="H623" s="4"/>
      <c r="I623" s="4"/>
      <c r="J623" s="4"/>
      <c r="K623" s="45">
        <v>2.61</v>
      </c>
      <c r="L623" s="45"/>
    </row>
    <row r="624" spans="1:12" x14ac:dyDescent="0.2">
      <c r="A624" s="6" t="s">
        <v>77</v>
      </c>
      <c r="B624" s="4" t="s">
        <v>78</v>
      </c>
      <c r="C624" s="6">
        <v>25</v>
      </c>
      <c r="D624" s="44">
        <v>6</v>
      </c>
      <c r="E624" s="4"/>
      <c r="F624" s="4"/>
      <c r="G624" s="4"/>
      <c r="H624" s="4"/>
      <c r="I624" s="4"/>
      <c r="J624" s="4"/>
      <c r="K624" s="45">
        <v>6.92</v>
      </c>
      <c r="L624" s="45"/>
    </row>
    <row r="625" spans="1:12" x14ac:dyDescent="0.2">
      <c r="A625" s="6" t="s">
        <v>136</v>
      </c>
      <c r="B625" s="4" t="s">
        <v>137</v>
      </c>
      <c r="C625" s="6">
        <v>200</v>
      </c>
      <c r="D625" s="44">
        <v>91</v>
      </c>
      <c r="E625" s="4"/>
      <c r="F625" s="4"/>
      <c r="G625" s="4"/>
      <c r="H625" s="4"/>
      <c r="I625" s="4"/>
      <c r="J625" s="4"/>
      <c r="K625" s="45">
        <v>4.79</v>
      </c>
      <c r="L625" s="45"/>
    </row>
    <row r="626" spans="1:12" x14ac:dyDescent="0.2">
      <c r="A626" s="6" t="s">
        <v>4</v>
      </c>
      <c r="B626" s="4" t="s">
        <v>132</v>
      </c>
      <c r="C626" s="6">
        <v>40</v>
      </c>
      <c r="D626" s="44">
        <v>30</v>
      </c>
      <c r="E626" s="4"/>
      <c r="F626" s="4"/>
      <c r="G626" s="4"/>
      <c r="H626" s="4"/>
      <c r="I626" s="4"/>
      <c r="J626" s="4"/>
      <c r="K626" s="45">
        <v>1.83</v>
      </c>
      <c r="L626" s="45"/>
    </row>
    <row r="627" spans="1:12" x14ac:dyDescent="0.2">
      <c r="A627" s="6" t="s">
        <v>4</v>
      </c>
      <c r="B627" s="4" t="s">
        <v>12</v>
      </c>
      <c r="C627" s="6">
        <v>30</v>
      </c>
      <c r="D627" s="44">
        <v>12</v>
      </c>
      <c r="E627" s="4"/>
      <c r="F627" s="4"/>
      <c r="G627" s="4"/>
      <c r="H627" s="4"/>
      <c r="I627" s="4"/>
      <c r="J627" s="4"/>
      <c r="K627" s="45">
        <v>1.2</v>
      </c>
      <c r="L627" s="45"/>
    </row>
    <row r="628" spans="1:12" x14ac:dyDescent="0.2">
      <c r="A628" s="6" t="s">
        <v>58</v>
      </c>
      <c r="B628" s="3" t="s">
        <v>138</v>
      </c>
      <c r="C628" s="5">
        <v>100</v>
      </c>
      <c r="D628" s="44">
        <v>92</v>
      </c>
      <c r="E628" s="4"/>
      <c r="F628" s="4"/>
      <c r="G628" s="4"/>
      <c r="H628" s="4"/>
      <c r="I628" s="4"/>
      <c r="J628" s="4"/>
      <c r="K628" s="45">
        <v>5.13</v>
      </c>
      <c r="L628" s="45"/>
    </row>
    <row r="629" spans="1:12" x14ac:dyDescent="0.2">
      <c r="A629" s="6"/>
      <c r="B629" s="32" t="s">
        <v>60</v>
      </c>
      <c r="C629" s="6"/>
      <c r="D629" s="44"/>
      <c r="E629" s="4"/>
      <c r="F629" s="4"/>
      <c r="G629" s="4"/>
      <c r="H629" s="4"/>
      <c r="I629" s="4"/>
      <c r="J629" s="4"/>
      <c r="K629" s="77">
        <f>SUM(K621:K628)</f>
        <v>48.64</v>
      </c>
      <c r="L629" s="45"/>
    </row>
    <row r="630" spans="1:12" x14ac:dyDescent="0.2">
      <c r="A630" s="6" t="s">
        <v>108</v>
      </c>
      <c r="B630" s="35" t="s">
        <v>139</v>
      </c>
      <c r="C630" s="6">
        <v>100</v>
      </c>
      <c r="D630" s="44">
        <v>94</v>
      </c>
      <c r="E630" s="4"/>
      <c r="F630" s="4"/>
      <c r="G630" s="4"/>
      <c r="H630" s="4"/>
      <c r="I630" s="4"/>
      <c r="J630" s="4"/>
      <c r="K630" s="45">
        <v>5.2</v>
      </c>
      <c r="L630" s="45"/>
    </row>
    <row r="631" spans="1:12" x14ac:dyDescent="0.2">
      <c r="A631" s="38" t="s">
        <v>178</v>
      </c>
      <c r="B631" s="18" t="s">
        <v>179</v>
      </c>
      <c r="C631" s="38">
        <v>250</v>
      </c>
      <c r="D631" s="38">
        <v>140</v>
      </c>
      <c r="E631" s="4"/>
      <c r="F631" s="4"/>
      <c r="G631" s="4"/>
      <c r="H631" s="4"/>
      <c r="I631" s="4"/>
      <c r="J631" s="4"/>
      <c r="K631" s="49">
        <v>6.68</v>
      </c>
      <c r="L631" s="45"/>
    </row>
    <row r="632" spans="1:12" x14ac:dyDescent="0.2">
      <c r="A632" s="42"/>
      <c r="B632" s="14" t="s">
        <v>142</v>
      </c>
      <c r="C632" s="42"/>
      <c r="D632" s="42"/>
      <c r="E632" s="4"/>
      <c r="F632" s="4"/>
      <c r="G632" s="4"/>
      <c r="H632" s="4"/>
      <c r="I632" s="4"/>
      <c r="J632" s="4"/>
      <c r="K632" s="74"/>
      <c r="L632" s="45"/>
    </row>
    <row r="633" spans="1:12" x14ac:dyDescent="0.2">
      <c r="A633" s="6" t="s">
        <v>114</v>
      </c>
      <c r="B633" s="7" t="s">
        <v>115</v>
      </c>
      <c r="C633" s="6">
        <v>180</v>
      </c>
      <c r="D633" s="44">
        <v>70</v>
      </c>
      <c r="E633" s="4"/>
      <c r="F633" s="4"/>
      <c r="G633" s="4"/>
      <c r="H633" s="4"/>
      <c r="I633" s="4"/>
      <c r="J633" s="4"/>
      <c r="K633" s="45">
        <v>6.33</v>
      </c>
      <c r="L633" s="45"/>
    </row>
    <row r="634" spans="1:12" x14ac:dyDescent="0.2">
      <c r="A634" s="6" t="s">
        <v>180</v>
      </c>
      <c r="B634" s="7" t="s">
        <v>32</v>
      </c>
      <c r="C634" s="6">
        <v>100</v>
      </c>
      <c r="D634" s="44">
        <v>142</v>
      </c>
      <c r="E634" s="4"/>
      <c r="F634" s="4"/>
      <c r="G634" s="4"/>
      <c r="H634" s="4"/>
      <c r="I634" s="4"/>
      <c r="J634" s="4"/>
      <c r="K634" s="45">
        <v>21.19</v>
      </c>
      <c r="L634" s="45"/>
    </row>
    <row r="635" spans="1:12" x14ac:dyDescent="0.2">
      <c r="A635" s="6" t="s">
        <v>84</v>
      </c>
      <c r="B635" s="7" t="s">
        <v>85</v>
      </c>
      <c r="C635" s="6">
        <v>30</v>
      </c>
      <c r="D635" s="44">
        <v>114</v>
      </c>
      <c r="E635" s="4"/>
      <c r="F635" s="4"/>
      <c r="G635" s="4"/>
      <c r="H635" s="4"/>
      <c r="I635" s="4"/>
      <c r="J635" s="4"/>
      <c r="K635" s="45">
        <v>0.46</v>
      </c>
      <c r="L635" s="45"/>
    </row>
    <row r="636" spans="1:12" x14ac:dyDescent="0.2">
      <c r="A636" s="6" t="s">
        <v>105</v>
      </c>
      <c r="B636" s="7" t="s">
        <v>26</v>
      </c>
      <c r="C636" s="6">
        <v>200</v>
      </c>
      <c r="D636" s="44">
        <v>60</v>
      </c>
      <c r="E636" s="4"/>
      <c r="F636" s="4"/>
      <c r="G636" s="4"/>
      <c r="H636" s="4"/>
      <c r="I636" s="4"/>
      <c r="J636" s="4"/>
      <c r="K636" s="45">
        <v>2.11</v>
      </c>
      <c r="L636" s="45"/>
    </row>
    <row r="637" spans="1:12" x14ac:dyDescent="0.2">
      <c r="A637" s="6" t="s">
        <v>4</v>
      </c>
      <c r="B637" s="4" t="s">
        <v>132</v>
      </c>
      <c r="C637" s="6">
        <v>50</v>
      </c>
      <c r="D637" s="44">
        <v>31</v>
      </c>
      <c r="E637" s="4"/>
      <c r="F637" s="4"/>
      <c r="G637" s="4"/>
      <c r="H637" s="4"/>
      <c r="I637" s="4"/>
      <c r="J637" s="4"/>
      <c r="K637" s="45">
        <v>2.29</v>
      </c>
      <c r="L637" s="45"/>
    </row>
    <row r="638" spans="1:12" x14ac:dyDescent="0.2">
      <c r="A638" s="6" t="s">
        <v>4</v>
      </c>
      <c r="B638" s="4" t="s">
        <v>12</v>
      </c>
      <c r="C638" s="6">
        <v>40</v>
      </c>
      <c r="D638" s="44">
        <v>13</v>
      </c>
      <c r="E638" s="4"/>
      <c r="F638" s="4"/>
      <c r="G638" s="4"/>
      <c r="H638" s="4"/>
      <c r="I638" s="4"/>
      <c r="J638" s="4"/>
      <c r="K638" s="45">
        <v>1.6</v>
      </c>
      <c r="L638" s="45"/>
    </row>
    <row r="639" spans="1:12" x14ac:dyDescent="0.2">
      <c r="A639" s="4"/>
      <c r="B639" s="5" t="s">
        <v>69</v>
      </c>
      <c r="C639" s="5"/>
      <c r="D639" s="44"/>
      <c r="E639" s="4"/>
      <c r="F639" s="4"/>
      <c r="G639" s="4"/>
      <c r="H639" s="4"/>
      <c r="I639" s="4"/>
      <c r="J639" s="4"/>
      <c r="K639" s="77">
        <f>SUM(K630:K638)</f>
        <v>45.860000000000007</v>
      </c>
      <c r="L639" s="45"/>
    </row>
    <row r="640" spans="1:12" x14ac:dyDescent="0.2">
      <c r="K640" s="78">
        <f>K639+K629</f>
        <v>94.5</v>
      </c>
      <c r="L640" s="47"/>
    </row>
  </sheetData>
  <mergeCells count="102">
    <mergeCell ref="A70:A71"/>
    <mergeCell ref="C70:C71"/>
    <mergeCell ref="A5:A6"/>
    <mergeCell ref="B5:B6"/>
    <mergeCell ref="A19:A20"/>
    <mergeCell ref="C19:C20"/>
    <mergeCell ref="A31:A32"/>
    <mergeCell ref="B31:B32"/>
    <mergeCell ref="A45:A46"/>
    <mergeCell ref="C45:C46"/>
    <mergeCell ref="A58:A59"/>
    <mergeCell ref="B58:B59"/>
    <mergeCell ref="A152:A153"/>
    <mergeCell ref="C152:C153"/>
    <mergeCell ref="A86:A87"/>
    <mergeCell ref="B86:B87"/>
    <mergeCell ref="A98:A99"/>
    <mergeCell ref="C98:C99"/>
    <mergeCell ref="A113:A114"/>
    <mergeCell ref="B113:B114"/>
    <mergeCell ref="A126:A127"/>
    <mergeCell ref="C126:C127"/>
    <mergeCell ref="A139:A140"/>
    <mergeCell ref="B139:B140"/>
    <mergeCell ref="A246:A247"/>
    <mergeCell ref="B246:B247"/>
    <mergeCell ref="A166:A167"/>
    <mergeCell ref="B166:B167"/>
    <mergeCell ref="A179:A180"/>
    <mergeCell ref="A193:A194"/>
    <mergeCell ref="B193:B194"/>
    <mergeCell ref="A206:A207"/>
    <mergeCell ref="C206:C207"/>
    <mergeCell ref="A220:A221"/>
    <mergeCell ref="B220:B221"/>
    <mergeCell ref="C366:C367"/>
    <mergeCell ref="A327:A328"/>
    <mergeCell ref="B327:B328"/>
    <mergeCell ref="A340:A341"/>
    <mergeCell ref="C340:C341"/>
    <mergeCell ref="A405:A406"/>
    <mergeCell ref="B405:B406"/>
    <mergeCell ref="A353:A354"/>
    <mergeCell ref="B353:B354"/>
    <mergeCell ref="A366:A367"/>
    <mergeCell ref="A379:A380"/>
    <mergeCell ref="B379:B380"/>
    <mergeCell ref="A391:A392"/>
    <mergeCell ref="C391:C392"/>
    <mergeCell ref="C472:C473"/>
    <mergeCell ref="A488:A489"/>
    <mergeCell ref="B488:B489"/>
    <mergeCell ref="A417:A418"/>
    <mergeCell ref="C417:C418"/>
    <mergeCell ref="A431:A432"/>
    <mergeCell ref="B431:B432"/>
    <mergeCell ref="A445:A446"/>
    <mergeCell ref="C445:C446"/>
    <mergeCell ref="A565:A566"/>
    <mergeCell ref="B565:B566"/>
    <mergeCell ref="A458:A459"/>
    <mergeCell ref="B458:B459"/>
    <mergeCell ref="A472:A473"/>
    <mergeCell ref="A512:A513"/>
    <mergeCell ref="B512:B513"/>
    <mergeCell ref="A537:A538"/>
    <mergeCell ref="B537:B538"/>
    <mergeCell ref="D417:D418"/>
    <mergeCell ref="K417:K418"/>
    <mergeCell ref="D391:D392"/>
    <mergeCell ref="K391:K392"/>
    <mergeCell ref="D472:D473"/>
    <mergeCell ref="K472:K473"/>
    <mergeCell ref="D445:D446"/>
    <mergeCell ref="K445:K446"/>
    <mergeCell ref="D19:D20"/>
    <mergeCell ref="K19:K20"/>
    <mergeCell ref="C179:C180"/>
    <mergeCell ref="D179:D180"/>
    <mergeCell ref="K179:K180"/>
    <mergeCell ref="D206:D207"/>
    <mergeCell ref="K206:K207"/>
    <mergeCell ref="D366:D367"/>
    <mergeCell ref="K366:K367"/>
    <mergeCell ref="D340:D341"/>
    <mergeCell ref="K340:K341"/>
    <mergeCell ref="C285:C286"/>
    <mergeCell ref="D285:D286"/>
    <mergeCell ref="K285:K286"/>
    <mergeCell ref="C312:C313"/>
    <mergeCell ref="D312:D313"/>
    <mergeCell ref="K312:K313"/>
    <mergeCell ref="D152:D153"/>
    <mergeCell ref="K152:K153"/>
    <mergeCell ref="D126:D127"/>
    <mergeCell ref="K126:K127"/>
    <mergeCell ref="D45:D46"/>
    <mergeCell ref="K45:K46"/>
    <mergeCell ref="D98:D99"/>
    <mergeCell ref="K98:K99"/>
    <mergeCell ref="D70:D71"/>
    <mergeCell ref="K70:K71"/>
  </mergeCells>
  <phoneticPr fontId="4" type="noConversion"/>
  <pageMargins left="0.38" right="0.2" top="0.18" bottom="0.25" header="0" footer="0"/>
  <pageSetup paperSize="9" scale="82" fitToHeight="1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opLeftCell="A16" workbookViewId="0">
      <selection activeCell="A54" sqref="A54:IV54"/>
    </sheetView>
  </sheetViews>
  <sheetFormatPr defaultRowHeight="12.75" x14ac:dyDescent="0.2"/>
  <cols>
    <col min="1" max="1" width="13.28515625" customWidth="1"/>
    <col min="2" max="2" width="36.140625" customWidth="1"/>
    <col min="3" max="3" width="11.140625" style="1" customWidth="1"/>
    <col min="7" max="7" width="16.28515625" customWidth="1"/>
  </cols>
  <sheetData>
    <row r="1" spans="1:15" x14ac:dyDescent="0.2">
      <c r="A1" s="8" t="s">
        <v>35</v>
      </c>
    </row>
    <row r="2" spans="1:15" x14ac:dyDescent="0.2">
      <c r="A2" s="8" t="s">
        <v>36</v>
      </c>
    </row>
    <row r="3" spans="1:15" x14ac:dyDescent="0.2">
      <c r="A3" s="8" t="s">
        <v>37</v>
      </c>
    </row>
    <row r="4" spans="1:15" x14ac:dyDescent="0.2">
      <c r="A4" s="8" t="s">
        <v>38</v>
      </c>
    </row>
    <row r="6" spans="1:15" x14ac:dyDescent="0.2">
      <c r="A6" s="109" t="s">
        <v>8</v>
      </c>
      <c r="B6" s="109" t="s">
        <v>34</v>
      </c>
      <c r="C6" s="23" t="s">
        <v>39</v>
      </c>
      <c r="D6" s="111" t="s">
        <v>41</v>
      </c>
      <c r="E6" s="111"/>
      <c r="F6" s="112"/>
      <c r="G6" s="26" t="s">
        <v>42</v>
      </c>
      <c r="H6" s="112" t="s">
        <v>44</v>
      </c>
      <c r="I6" s="113"/>
      <c r="J6" s="113"/>
      <c r="K6" s="114"/>
      <c r="L6" s="112" t="s">
        <v>49</v>
      </c>
      <c r="M6" s="113"/>
      <c r="N6" s="113"/>
      <c r="O6" s="114"/>
    </row>
    <row r="7" spans="1:15" x14ac:dyDescent="0.2">
      <c r="A7" s="110"/>
      <c r="B7" s="110"/>
      <c r="C7" s="24" t="s">
        <v>40</v>
      </c>
      <c r="D7" s="21" t="s">
        <v>0</v>
      </c>
      <c r="E7" s="21" t="s">
        <v>1</v>
      </c>
      <c r="F7" s="15" t="s">
        <v>2</v>
      </c>
      <c r="G7" s="25" t="s">
        <v>43</v>
      </c>
      <c r="H7" s="22" t="s">
        <v>45</v>
      </c>
      <c r="I7" s="22" t="s">
        <v>46</v>
      </c>
      <c r="J7" s="22" t="s">
        <v>47</v>
      </c>
      <c r="K7" s="22" t="s">
        <v>48</v>
      </c>
      <c r="L7" s="22" t="s">
        <v>50</v>
      </c>
      <c r="M7" s="22" t="s">
        <v>51</v>
      </c>
      <c r="N7" s="22" t="s">
        <v>52</v>
      </c>
      <c r="O7" s="22" t="s">
        <v>53</v>
      </c>
    </row>
    <row r="8" spans="1:15" x14ac:dyDescent="0.2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3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x14ac:dyDescent="0.2">
      <c r="A9" s="27"/>
      <c r="B9" s="30" t="s">
        <v>59</v>
      </c>
      <c r="C9" s="28"/>
      <c r="D9" s="21"/>
      <c r="E9" s="21"/>
      <c r="F9" s="21"/>
      <c r="G9" s="29"/>
      <c r="H9" s="22"/>
      <c r="I9" s="22"/>
      <c r="J9" s="22"/>
      <c r="K9" s="22"/>
      <c r="L9" s="22"/>
      <c r="M9" s="22"/>
      <c r="N9" s="22"/>
      <c r="O9" s="22"/>
    </row>
    <row r="10" spans="1:15" x14ac:dyDescent="0.2">
      <c r="A10" s="6" t="s">
        <v>223</v>
      </c>
      <c r="B10" s="4" t="s">
        <v>13</v>
      </c>
      <c r="C10" s="6">
        <v>150</v>
      </c>
      <c r="D10" s="45">
        <v>9.8000000000000007</v>
      </c>
      <c r="E10" s="45">
        <v>11.31</v>
      </c>
      <c r="F10" s="45">
        <v>24.25</v>
      </c>
      <c r="G10" s="45">
        <v>268.7</v>
      </c>
      <c r="H10" s="45">
        <v>0.13</v>
      </c>
      <c r="I10" s="45">
        <v>10.39</v>
      </c>
      <c r="J10" s="45">
        <v>0.1</v>
      </c>
      <c r="K10" s="45">
        <v>1.1000000000000001</v>
      </c>
      <c r="L10" s="45">
        <v>41.21</v>
      </c>
      <c r="M10" s="45">
        <v>98.78</v>
      </c>
      <c r="N10" s="45">
        <v>1.53</v>
      </c>
      <c r="O10" s="45">
        <v>0</v>
      </c>
    </row>
    <row r="11" spans="1:15" x14ac:dyDescent="0.2">
      <c r="A11" s="6" t="s">
        <v>54</v>
      </c>
      <c r="B11" s="4" t="s">
        <v>14</v>
      </c>
      <c r="C11" s="6">
        <v>20</v>
      </c>
      <c r="D11" s="45">
        <v>3.0000000000000001E-3</v>
      </c>
      <c r="E11" s="45">
        <v>0</v>
      </c>
      <c r="F11" s="45">
        <v>12.98</v>
      </c>
      <c r="G11" s="45">
        <v>51.97</v>
      </c>
      <c r="H11" s="45">
        <v>0</v>
      </c>
      <c r="I11" s="45">
        <v>0.11</v>
      </c>
      <c r="J11" s="45">
        <v>0</v>
      </c>
      <c r="K11" s="45">
        <v>0</v>
      </c>
      <c r="L11" s="45">
        <v>0.5</v>
      </c>
      <c r="M11" s="45">
        <v>0.06</v>
      </c>
      <c r="N11" s="45">
        <v>3.3360000000000001E-2</v>
      </c>
      <c r="O11" s="45">
        <v>0</v>
      </c>
    </row>
    <row r="12" spans="1:15" x14ac:dyDescent="0.2">
      <c r="A12" s="6" t="s">
        <v>55</v>
      </c>
      <c r="B12" s="4" t="s">
        <v>56</v>
      </c>
      <c r="C12" s="6">
        <v>10</v>
      </c>
      <c r="D12" s="45">
        <v>5.6000000000000001E-2</v>
      </c>
      <c r="E12" s="45">
        <v>8.25</v>
      </c>
      <c r="F12" s="45">
        <v>0.08</v>
      </c>
      <c r="G12" s="45">
        <v>74.8</v>
      </c>
      <c r="H12" s="45">
        <v>0</v>
      </c>
      <c r="I12" s="45">
        <v>0</v>
      </c>
      <c r="J12" s="45">
        <v>0.2</v>
      </c>
      <c r="K12" s="45">
        <v>0.02</v>
      </c>
      <c r="L12" s="45">
        <v>1.2</v>
      </c>
      <c r="M12" s="45">
        <v>1.9</v>
      </c>
      <c r="N12" s="45">
        <v>0</v>
      </c>
      <c r="O12" s="45">
        <v>0.02</v>
      </c>
    </row>
    <row r="13" spans="1:15" x14ac:dyDescent="0.2">
      <c r="A13" s="6" t="s">
        <v>77</v>
      </c>
      <c r="B13" s="4" t="s">
        <v>78</v>
      </c>
      <c r="C13" s="6">
        <v>20</v>
      </c>
      <c r="D13" s="45">
        <v>5.68</v>
      </c>
      <c r="E13" s="45">
        <v>6.28</v>
      </c>
      <c r="F13" s="45">
        <v>0.8</v>
      </c>
      <c r="G13" s="45">
        <v>57.6</v>
      </c>
      <c r="H13" s="45">
        <v>0.02</v>
      </c>
      <c r="I13" s="45">
        <v>0.26</v>
      </c>
      <c r="J13" s="45">
        <v>0.04</v>
      </c>
      <c r="K13" s="45">
        <v>0.05</v>
      </c>
      <c r="L13" s="45">
        <v>92</v>
      </c>
      <c r="M13" s="45">
        <v>139.6</v>
      </c>
      <c r="N13" s="45">
        <v>8</v>
      </c>
      <c r="O13" s="45">
        <v>0.18</v>
      </c>
    </row>
    <row r="14" spans="1:15" x14ac:dyDescent="0.2">
      <c r="A14" s="6" t="s">
        <v>57</v>
      </c>
      <c r="B14" s="4" t="s">
        <v>65</v>
      </c>
      <c r="C14" s="6" t="s">
        <v>7</v>
      </c>
      <c r="D14" s="45">
        <v>0.3</v>
      </c>
      <c r="E14" s="45">
        <v>0</v>
      </c>
      <c r="F14" s="45">
        <v>5.2</v>
      </c>
      <c r="G14" s="45">
        <v>60</v>
      </c>
      <c r="H14" s="46">
        <v>3.0000000000000001E-3</v>
      </c>
      <c r="I14" s="45">
        <v>2.8</v>
      </c>
      <c r="J14" s="45">
        <v>0</v>
      </c>
      <c r="K14" s="45">
        <v>0.03</v>
      </c>
      <c r="L14" s="45">
        <v>7.2</v>
      </c>
      <c r="M14" s="45">
        <v>8.6</v>
      </c>
      <c r="N14" s="45">
        <v>4.5999999999999996</v>
      </c>
      <c r="O14" s="45">
        <v>0</v>
      </c>
    </row>
    <row r="15" spans="1:15" x14ac:dyDescent="0.2">
      <c r="A15" s="6" t="s">
        <v>4</v>
      </c>
      <c r="B15" s="4" t="s">
        <v>33</v>
      </c>
      <c r="C15" s="6">
        <v>30</v>
      </c>
      <c r="D15" s="45">
        <v>2.1</v>
      </c>
      <c r="E15" s="45">
        <v>0.3</v>
      </c>
      <c r="F15" s="45">
        <v>20.7</v>
      </c>
      <c r="G15" s="45">
        <v>51</v>
      </c>
      <c r="H15" s="45">
        <v>0.05</v>
      </c>
      <c r="I15" s="45">
        <v>0</v>
      </c>
      <c r="J15" s="45">
        <v>0</v>
      </c>
      <c r="K15" s="45">
        <v>0.28999999999999998</v>
      </c>
      <c r="L15" s="45">
        <v>6.9</v>
      </c>
      <c r="M15" s="45">
        <v>25.2</v>
      </c>
      <c r="N15" s="45">
        <v>5.9</v>
      </c>
      <c r="O15" s="45">
        <v>0.56999999999999995</v>
      </c>
    </row>
    <row r="16" spans="1:15" x14ac:dyDescent="0.2">
      <c r="A16" s="6" t="s">
        <v>4</v>
      </c>
      <c r="B16" s="4" t="s">
        <v>12</v>
      </c>
      <c r="C16" s="6">
        <v>20</v>
      </c>
      <c r="D16" s="45">
        <v>1.34</v>
      </c>
      <c r="E16" s="45">
        <v>0.16</v>
      </c>
      <c r="F16" s="45">
        <v>8.4</v>
      </c>
      <c r="G16" s="45">
        <v>40.200000000000003</v>
      </c>
      <c r="H16" s="45">
        <v>0.03</v>
      </c>
      <c r="I16" s="45">
        <v>0</v>
      </c>
      <c r="J16" s="45">
        <v>0</v>
      </c>
      <c r="K16" s="45">
        <v>0</v>
      </c>
      <c r="L16" s="45">
        <v>7</v>
      </c>
      <c r="M16" s="45">
        <v>24.93</v>
      </c>
      <c r="N16" s="45">
        <v>5.4</v>
      </c>
      <c r="O16" s="45">
        <v>0.77</v>
      </c>
    </row>
    <row r="17" spans="1:15" x14ac:dyDescent="0.2">
      <c r="A17" s="6"/>
      <c r="B17" s="32" t="s">
        <v>60</v>
      </c>
      <c r="C17" s="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x14ac:dyDescent="0.2">
      <c r="A18" s="6" t="s">
        <v>61</v>
      </c>
      <c r="B18" s="35" t="s">
        <v>19</v>
      </c>
      <c r="C18" s="6">
        <v>60</v>
      </c>
      <c r="D18" s="45">
        <v>0.42</v>
      </c>
      <c r="E18" s="45">
        <v>0.06</v>
      </c>
      <c r="F18" s="45">
        <v>1.1399999999999999</v>
      </c>
      <c r="G18" s="45">
        <v>6.6</v>
      </c>
      <c r="H18" s="45">
        <v>0.02</v>
      </c>
      <c r="I18" s="45">
        <v>4.2</v>
      </c>
      <c r="J18" s="45">
        <v>0</v>
      </c>
      <c r="K18" s="45">
        <v>0.06</v>
      </c>
      <c r="L18" s="45">
        <v>10.199999999999999</v>
      </c>
      <c r="M18" s="45">
        <v>18</v>
      </c>
      <c r="N18" s="45">
        <v>8.4</v>
      </c>
      <c r="O18" s="45">
        <v>0.3</v>
      </c>
    </row>
    <row r="19" spans="1:15" x14ac:dyDescent="0.2">
      <c r="A19" s="115" t="s">
        <v>66</v>
      </c>
      <c r="B19" s="18" t="s">
        <v>62</v>
      </c>
      <c r="C19" s="115" t="s">
        <v>129</v>
      </c>
      <c r="D19" s="107">
        <v>4</v>
      </c>
      <c r="E19" s="107">
        <v>7.28</v>
      </c>
      <c r="F19" s="107">
        <v>31.89</v>
      </c>
      <c r="G19" s="107">
        <v>180.8</v>
      </c>
      <c r="H19" s="107">
        <v>0.248</v>
      </c>
      <c r="I19" s="107">
        <v>8.8800000000000008</v>
      </c>
      <c r="J19" s="107">
        <v>1.4999999999999999E-2</v>
      </c>
      <c r="K19" s="107">
        <v>8.1000000000000003E-2</v>
      </c>
      <c r="L19" s="107">
        <v>292.32</v>
      </c>
      <c r="M19" s="107">
        <v>272.69200000000001</v>
      </c>
      <c r="N19" s="107">
        <v>9.6</v>
      </c>
      <c r="O19" s="107">
        <v>0.56000000000000005</v>
      </c>
    </row>
    <row r="20" spans="1:15" x14ac:dyDescent="0.2">
      <c r="A20" s="116"/>
      <c r="B20" s="14" t="s">
        <v>63</v>
      </c>
      <c r="C20" s="116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1:15" x14ac:dyDescent="0.2">
      <c r="A21" s="6" t="s">
        <v>64</v>
      </c>
      <c r="B21" s="7" t="s">
        <v>20</v>
      </c>
      <c r="C21" s="6" t="s">
        <v>21</v>
      </c>
      <c r="D21" s="45">
        <v>16.66</v>
      </c>
      <c r="E21" s="45">
        <v>13.4</v>
      </c>
      <c r="F21" s="45">
        <v>38.92</v>
      </c>
      <c r="G21" s="45">
        <v>343.2</v>
      </c>
      <c r="H21" s="45">
        <v>0.114</v>
      </c>
      <c r="I21" s="45">
        <v>2.3199999999999998</v>
      </c>
      <c r="J21" s="45">
        <v>0.12</v>
      </c>
      <c r="K21" s="45">
        <v>3.76</v>
      </c>
      <c r="L21" s="45">
        <v>130.12</v>
      </c>
      <c r="M21" s="45">
        <v>227.9</v>
      </c>
      <c r="N21" s="45">
        <v>80.319999999999993</v>
      </c>
      <c r="O21" s="45">
        <v>2.52</v>
      </c>
    </row>
    <row r="22" spans="1:15" x14ac:dyDescent="0.2">
      <c r="A22" s="6" t="s">
        <v>67</v>
      </c>
      <c r="B22" s="7" t="s">
        <v>68</v>
      </c>
      <c r="C22" s="6">
        <v>200</v>
      </c>
      <c r="D22" s="45">
        <v>0.5</v>
      </c>
      <c r="E22" s="45">
        <v>0</v>
      </c>
      <c r="F22" s="45">
        <v>16.100000000000001</v>
      </c>
      <c r="G22" s="45">
        <v>114</v>
      </c>
      <c r="H22" s="45">
        <v>0.04</v>
      </c>
      <c r="I22" s="45">
        <v>5.75</v>
      </c>
      <c r="J22" s="45">
        <v>0</v>
      </c>
      <c r="K22" s="45">
        <v>0.6</v>
      </c>
      <c r="L22" s="45">
        <v>24</v>
      </c>
      <c r="M22" s="45">
        <v>46</v>
      </c>
      <c r="N22" s="45">
        <v>12</v>
      </c>
      <c r="O22" s="45">
        <v>0.75</v>
      </c>
    </row>
    <row r="23" spans="1:15" x14ac:dyDescent="0.2">
      <c r="A23" s="6" t="s">
        <v>4</v>
      </c>
      <c r="B23" s="4" t="s">
        <v>33</v>
      </c>
      <c r="C23" s="6">
        <v>40</v>
      </c>
      <c r="D23" s="45">
        <v>2.8</v>
      </c>
      <c r="E23" s="45">
        <v>0.4</v>
      </c>
      <c r="F23" s="45">
        <v>27.6</v>
      </c>
      <c r="G23" s="45">
        <v>68</v>
      </c>
      <c r="H23" s="45">
        <v>7.0000000000000007E-2</v>
      </c>
      <c r="I23" s="45">
        <v>0</v>
      </c>
      <c r="J23" s="45">
        <v>0</v>
      </c>
      <c r="K23" s="45">
        <v>0.39</v>
      </c>
      <c r="L23" s="45">
        <v>9.1999999999999993</v>
      </c>
      <c r="M23" s="45">
        <v>33.6</v>
      </c>
      <c r="N23" s="45">
        <v>7.87</v>
      </c>
      <c r="O23" s="45">
        <v>0.76</v>
      </c>
    </row>
    <row r="24" spans="1:15" x14ac:dyDescent="0.2">
      <c r="A24" s="6" t="s">
        <v>4</v>
      </c>
      <c r="B24" s="4" t="s">
        <v>12</v>
      </c>
      <c r="C24" s="6">
        <v>30</v>
      </c>
      <c r="D24" s="45">
        <v>2.0099999999999998</v>
      </c>
      <c r="E24" s="45">
        <v>0.24</v>
      </c>
      <c r="F24" s="45">
        <v>12.6</v>
      </c>
      <c r="G24" s="45">
        <v>60.3</v>
      </c>
      <c r="H24" s="45">
        <v>0.04</v>
      </c>
      <c r="I24" s="45">
        <v>0</v>
      </c>
      <c r="J24" s="45">
        <v>0</v>
      </c>
      <c r="K24" s="45">
        <v>0</v>
      </c>
      <c r="L24" s="45">
        <v>10.5</v>
      </c>
      <c r="M24" s="45">
        <v>37.4</v>
      </c>
      <c r="N24" s="45">
        <v>8.1</v>
      </c>
      <c r="O24" s="45">
        <v>1.1599999999999999</v>
      </c>
    </row>
    <row r="25" spans="1:15" x14ac:dyDescent="0.2">
      <c r="A25" s="4"/>
      <c r="B25" s="6" t="s">
        <v>69</v>
      </c>
      <c r="C25" s="6"/>
      <c r="D25" s="45">
        <f>SUM(D10:D24)</f>
        <v>45.668999999999997</v>
      </c>
      <c r="E25" s="45">
        <f t="shared" ref="E25:O25" si="0">SUM(E10:E24)</f>
        <v>47.68</v>
      </c>
      <c r="F25" s="45">
        <f t="shared" si="0"/>
        <v>200.66</v>
      </c>
      <c r="G25" s="45">
        <f t="shared" si="0"/>
        <v>1377.17</v>
      </c>
      <c r="H25" s="45">
        <f t="shared" si="0"/>
        <v>0.76500000000000012</v>
      </c>
      <c r="I25" s="45">
        <f t="shared" si="0"/>
        <v>34.71</v>
      </c>
      <c r="J25" s="45">
        <f t="shared" si="0"/>
        <v>0.47500000000000003</v>
      </c>
      <c r="K25" s="45">
        <f t="shared" si="0"/>
        <v>6.3809999999999993</v>
      </c>
      <c r="L25" s="45">
        <f t="shared" si="0"/>
        <v>632.35</v>
      </c>
      <c r="M25" s="45">
        <f t="shared" si="0"/>
        <v>934.66199999999992</v>
      </c>
      <c r="N25" s="45">
        <f t="shared" si="0"/>
        <v>151.75335999999999</v>
      </c>
      <c r="O25" s="45">
        <f t="shared" si="0"/>
        <v>7.59</v>
      </c>
    </row>
    <row r="28" spans="1:15" x14ac:dyDescent="0.2">
      <c r="A28" s="8" t="s">
        <v>35</v>
      </c>
    </row>
    <row r="29" spans="1:15" x14ac:dyDescent="0.2">
      <c r="A29" s="8" t="s">
        <v>36</v>
      </c>
    </row>
    <row r="30" spans="1:15" x14ac:dyDescent="0.2">
      <c r="A30" s="8" t="s">
        <v>37</v>
      </c>
    </row>
    <row r="31" spans="1:15" x14ac:dyDescent="0.2">
      <c r="A31" s="8" t="s">
        <v>70</v>
      </c>
    </row>
    <row r="33" spans="1:15" x14ac:dyDescent="0.2">
      <c r="A33" s="109" t="s">
        <v>8</v>
      </c>
      <c r="B33" s="109" t="s">
        <v>34</v>
      </c>
      <c r="C33" s="23" t="s">
        <v>39</v>
      </c>
      <c r="D33" s="111" t="s">
        <v>41</v>
      </c>
      <c r="E33" s="111"/>
      <c r="F33" s="112"/>
      <c r="G33" s="26" t="s">
        <v>42</v>
      </c>
      <c r="H33" s="112" t="s">
        <v>44</v>
      </c>
      <c r="I33" s="113"/>
      <c r="J33" s="113"/>
      <c r="K33" s="114"/>
      <c r="L33" s="112" t="s">
        <v>49</v>
      </c>
      <c r="M33" s="113"/>
      <c r="N33" s="113"/>
      <c r="O33" s="114"/>
    </row>
    <row r="34" spans="1:15" x14ac:dyDescent="0.2">
      <c r="A34" s="110"/>
      <c r="B34" s="110"/>
      <c r="C34" s="24" t="s">
        <v>40</v>
      </c>
      <c r="D34" s="21" t="s">
        <v>0</v>
      </c>
      <c r="E34" s="21" t="s">
        <v>1</v>
      </c>
      <c r="F34" s="15" t="s">
        <v>2</v>
      </c>
      <c r="G34" s="25" t="s">
        <v>43</v>
      </c>
      <c r="H34" s="22" t="s">
        <v>45</v>
      </c>
      <c r="I34" s="22" t="s">
        <v>46</v>
      </c>
      <c r="J34" s="22" t="s">
        <v>47</v>
      </c>
      <c r="K34" s="22" t="s">
        <v>48</v>
      </c>
      <c r="L34" s="22" t="s">
        <v>50</v>
      </c>
      <c r="M34" s="22" t="s">
        <v>51</v>
      </c>
      <c r="N34" s="22" t="s">
        <v>52</v>
      </c>
      <c r="O34" s="22" t="s">
        <v>53</v>
      </c>
    </row>
    <row r="35" spans="1:15" x14ac:dyDescent="0.2">
      <c r="A35" s="30">
        <v>1</v>
      </c>
      <c r="B35" s="30">
        <v>2</v>
      </c>
      <c r="C35" s="31">
        <v>3</v>
      </c>
      <c r="D35" s="32">
        <v>4</v>
      </c>
      <c r="E35" s="32">
        <v>5</v>
      </c>
      <c r="F35" s="32">
        <v>6</v>
      </c>
      <c r="G35" s="33">
        <v>7</v>
      </c>
      <c r="H35" s="34">
        <v>8</v>
      </c>
      <c r="I35" s="34">
        <v>9</v>
      </c>
      <c r="J35" s="34">
        <v>10</v>
      </c>
      <c r="K35" s="34">
        <v>11</v>
      </c>
      <c r="L35" s="34">
        <v>12</v>
      </c>
      <c r="M35" s="34">
        <v>13</v>
      </c>
      <c r="N35" s="34">
        <v>14</v>
      </c>
      <c r="O35" s="34">
        <v>15</v>
      </c>
    </row>
    <row r="36" spans="1:15" x14ac:dyDescent="0.2">
      <c r="A36" s="27"/>
      <c r="B36" s="30" t="s">
        <v>59</v>
      </c>
      <c r="C36" s="28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spans="1:15" x14ac:dyDescent="0.2">
      <c r="A37" s="6" t="s">
        <v>223</v>
      </c>
      <c r="B37" s="4" t="s">
        <v>13</v>
      </c>
      <c r="C37" s="6">
        <v>200</v>
      </c>
      <c r="D37" s="45">
        <f>D10*200/150</f>
        <v>13.066666666666668</v>
      </c>
      <c r="E37" s="45">
        <f t="shared" ref="E37:O37" si="1">E10*200/150</f>
        <v>15.08</v>
      </c>
      <c r="F37" s="45">
        <f t="shared" si="1"/>
        <v>32.333333333333336</v>
      </c>
      <c r="G37" s="45">
        <f t="shared" si="1"/>
        <v>358.26666666666665</v>
      </c>
      <c r="H37" s="45">
        <f t="shared" si="1"/>
        <v>0.17333333333333334</v>
      </c>
      <c r="I37" s="45">
        <f t="shared" si="1"/>
        <v>13.853333333333333</v>
      </c>
      <c r="J37" s="45">
        <f t="shared" si="1"/>
        <v>0.13333333333333333</v>
      </c>
      <c r="K37" s="45">
        <f t="shared" si="1"/>
        <v>1.4666666666666668</v>
      </c>
      <c r="L37" s="45">
        <f t="shared" si="1"/>
        <v>54.946666666666665</v>
      </c>
      <c r="M37" s="45">
        <f t="shared" si="1"/>
        <v>131.70666666666668</v>
      </c>
      <c r="N37" s="45">
        <f t="shared" si="1"/>
        <v>2.04</v>
      </c>
      <c r="O37" s="45">
        <f t="shared" si="1"/>
        <v>0</v>
      </c>
    </row>
    <row r="38" spans="1:15" x14ac:dyDescent="0.2">
      <c r="A38" s="6" t="s">
        <v>54</v>
      </c>
      <c r="B38" s="4" t="s">
        <v>14</v>
      </c>
      <c r="C38" s="6">
        <v>20</v>
      </c>
      <c r="D38" s="45">
        <v>3.0000000000000001E-3</v>
      </c>
      <c r="E38" s="45">
        <v>0</v>
      </c>
      <c r="F38" s="45">
        <v>12.98</v>
      </c>
      <c r="G38" s="45">
        <v>51.97</v>
      </c>
      <c r="H38" s="45">
        <v>0</v>
      </c>
      <c r="I38" s="45">
        <v>0.11</v>
      </c>
      <c r="J38" s="45">
        <v>0</v>
      </c>
      <c r="K38" s="45">
        <v>0</v>
      </c>
      <c r="L38" s="45">
        <v>0.5</v>
      </c>
      <c r="M38" s="45">
        <v>0.06</v>
      </c>
      <c r="N38" s="45">
        <v>3.3360000000000001E-2</v>
      </c>
      <c r="O38" s="45">
        <v>0</v>
      </c>
    </row>
    <row r="39" spans="1:15" x14ac:dyDescent="0.2">
      <c r="A39" s="6" t="s">
        <v>55</v>
      </c>
      <c r="B39" s="4" t="s">
        <v>56</v>
      </c>
      <c r="C39" s="6">
        <v>10</v>
      </c>
      <c r="D39" s="45">
        <v>5.6000000000000001E-2</v>
      </c>
      <c r="E39" s="45">
        <v>8.25</v>
      </c>
      <c r="F39" s="45">
        <v>0.08</v>
      </c>
      <c r="G39" s="45">
        <v>74.8</v>
      </c>
      <c r="H39" s="45">
        <v>0</v>
      </c>
      <c r="I39" s="45">
        <v>0</v>
      </c>
      <c r="J39" s="45">
        <v>0.2</v>
      </c>
      <c r="K39" s="45">
        <v>0.02</v>
      </c>
      <c r="L39" s="45">
        <v>1.2</v>
      </c>
      <c r="M39" s="45">
        <v>1.9</v>
      </c>
      <c r="N39" s="45">
        <v>0</v>
      </c>
      <c r="O39" s="45">
        <v>0.02</v>
      </c>
    </row>
    <row r="40" spans="1:15" x14ac:dyDescent="0.2">
      <c r="A40" s="6" t="s">
        <v>77</v>
      </c>
      <c r="B40" s="4" t="s">
        <v>78</v>
      </c>
      <c r="C40" s="6">
        <v>25</v>
      </c>
      <c r="D40" s="45">
        <f>D13*25/20</f>
        <v>7.1</v>
      </c>
      <c r="E40" s="45">
        <f t="shared" ref="E40:O40" si="2">E13*25/20</f>
        <v>7.85</v>
      </c>
      <c r="F40" s="45">
        <f t="shared" si="2"/>
        <v>1</v>
      </c>
      <c r="G40" s="45">
        <f t="shared" si="2"/>
        <v>72</v>
      </c>
      <c r="H40" s="45">
        <f t="shared" si="2"/>
        <v>2.5000000000000001E-2</v>
      </c>
      <c r="I40" s="45">
        <f t="shared" si="2"/>
        <v>0.32500000000000001</v>
      </c>
      <c r="J40" s="45">
        <f t="shared" si="2"/>
        <v>0.05</v>
      </c>
      <c r="K40" s="45">
        <f t="shared" si="2"/>
        <v>6.25E-2</v>
      </c>
      <c r="L40" s="45">
        <f t="shared" si="2"/>
        <v>115</v>
      </c>
      <c r="M40" s="45">
        <f t="shared" si="2"/>
        <v>174.5</v>
      </c>
      <c r="N40" s="45">
        <f t="shared" si="2"/>
        <v>10</v>
      </c>
      <c r="O40" s="45">
        <f t="shared" si="2"/>
        <v>0.22500000000000001</v>
      </c>
    </row>
    <row r="41" spans="1:15" x14ac:dyDescent="0.2">
      <c r="A41" s="6" t="s">
        <v>57</v>
      </c>
      <c r="B41" s="4" t="s">
        <v>65</v>
      </c>
      <c r="C41" s="6" t="s">
        <v>7</v>
      </c>
      <c r="D41" s="45">
        <v>0.3</v>
      </c>
      <c r="E41" s="45">
        <v>0</v>
      </c>
      <c r="F41" s="45">
        <v>5.2</v>
      </c>
      <c r="G41" s="45">
        <v>60</v>
      </c>
      <c r="H41" s="46">
        <v>3.0000000000000001E-3</v>
      </c>
      <c r="I41" s="45">
        <v>2.8</v>
      </c>
      <c r="J41" s="45">
        <v>0</v>
      </c>
      <c r="K41" s="45">
        <v>0.03</v>
      </c>
      <c r="L41" s="45">
        <v>7.2</v>
      </c>
      <c r="M41" s="45">
        <v>8.6</v>
      </c>
      <c r="N41" s="45">
        <v>4.5999999999999996</v>
      </c>
      <c r="O41" s="45">
        <v>0</v>
      </c>
    </row>
    <row r="42" spans="1:15" x14ac:dyDescent="0.2">
      <c r="A42" s="6" t="s">
        <v>4</v>
      </c>
      <c r="B42" s="4" t="s">
        <v>33</v>
      </c>
      <c r="C42" s="6">
        <v>40</v>
      </c>
      <c r="D42" s="45">
        <v>2.8</v>
      </c>
      <c r="E42" s="45">
        <v>0.4</v>
      </c>
      <c r="F42" s="45">
        <v>27.6</v>
      </c>
      <c r="G42" s="45">
        <v>68</v>
      </c>
      <c r="H42" s="45">
        <v>7.0000000000000007E-2</v>
      </c>
      <c r="I42" s="45">
        <v>0</v>
      </c>
      <c r="J42" s="45">
        <v>0</v>
      </c>
      <c r="K42" s="45">
        <v>0.39</v>
      </c>
      <c r="L42" s="45">
        <v>9.1999999999999993</v>
      </c>
      <c r="M42" s="45">
        <v>33.6</v>
      </c>
      <c r="N42" s="45">
        <v>7.87</v>
      </c>
      <c r="O42" s="45">
        <v>0.76</v>
      </c>
    </row>
    <row r="43" spans="1:15" x14ac:dyDescent="0.2">
      <c r="A43" s="6" t="s">
        <v>4</v>
      </c>
      <c r="B43" s="4" t="s">
        <v>12</v>
      </c>
      <c r="C43" s="6">
        <v>30</v>
      </c>
      <c r="D43" s="45">
        <v>2.0099999999999998</v>
      </c>
      <c r="E43" s="45">
        <v>0.24</v>
      </c>
      <c r="F43" s="45">
        <v>12.6</v>
      </c>
      <c r="G43" s="45">
        <v>60.3</v>
      </c>
      <c r="H43" s="45">
        <v>0.04</v>
      </c>
      <c r="I43" s="45">
        <v>0</v>
      </c>
      <c r="J43" s="45">
        <v>0</v>
      </c>
      <c r="K43" s="45">
        <v>0</v>
      </c>
      <c r="L43" s="45">
        <v>10.5</v>
      </c>
      <c r="M43" s="45">
        <v>37.4</v>
      </c>
      <c r="N43" s="45">
        <v>8.1</v>
      </c>
      <c r="O43" s="45">
        <v>1.1599999999999999</v>
      </c>
    </row>
    <row r="44" spans="1:15" x14ac:dyDescent="0.2">
      <c r="A44" s="6"/>
      <c r="B44" s="32" t="s">
        <v>60</v>
      </c>
      <c r="C44" s="6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x14ac:dyDescent="0.2">
      <c r="A45" s="6" t="s">
        <v>61</v>
      </c>
      <c r="B45" s="35" t="s">
        <v>19</v>
      </c>
      <c r="C45" s="6">
        <v>100</v>
      </c>
      <c r="D45" s="45">
        <f>D18*100/60</f>
        <v>0.7</v>
      </c>
      <c r="E45" s="45">
        <f t="shared" ref="E45:O45" si="3">E18*100/60</f>
        <v>0.1</v>
      </c>
      <c r="F45" s="45">
        <f t="shared" si="3"/>
        <v>1.8999999999999997</v>
      </c>
      <c r="G45" s="45">
        <f t="shared" si="3"/>
        <v>11</v>
      </c>
      <c r="H45" s="45">
        <f t="shared" si="3"/>
        <v>3.3333333333333333E-2</v>
      </c>
      <c r="I45" s="45">
        <f t="shared" si="3"/>
        <v>7</v>
      </c>
      <c r="J45" s="45">
        <f t="shared" si="3"/>
        <v>0</v>
      </c>
      <c r="K45" s="45">
        <f t="shared" si="3"/>
        <v>0.1</v>
      </c>
      <c r="L45" s="45">
        <f t="shared" si="3"/>
        <v>16.999999999999996</v>
      </c>
      <c r="M45" s="45">
        <f t="shared" si="3"/>
        <v>30</v>
      </c>
      <c r="N45" s="45">
        <f t="shared" si="3"/>
        <v>14</v>
      </c>
      <c r="O45" s="45">
        <f t="shared" si="3"/>
        <v>0.5</v>
      </c>
    </row>
    <row r="46" spans="1:15" x14ac:dyDescent="0.2">
      <c r="A46" s="115" t="s">
        <v>66</v>
      </c>
      <c r="B46" s="18" t="s">
        <v>62</v>
      </c>
      <c r="C46" s="115" t="s">
        <v>71</v>
      </c>
      <c r="D46" s="107">
        <f>D19*250/200</f>
        <v>5</v>
      </c>
      <c r="E46" s="107">
        <f t="shared" ref="E46:O46" si="4">E19*250/200</f>
        <v>9.1</v>
      </c>
      <c r="F46" s="107">
        <f t="shared" si="4"/>
        <v>39.862499999999997</v>
      </c>
      <c r="G46" s="107">
        <f t="shared" si="4"/>
        <v>226</v>
      </c>
      <c r="H46" s="107">
        <f t="shared" si="4"/>
        <v>0.31</v>
      </c>
      <c r="I46" s="107">
        <f t="shared" si="4"/>
        <v>11.1</v>
      </c>
      <c r="J46" s="107">
        <f t="shared" si="4"/>
        <v>1.8749999999999999E-2</v>
      </c>
      <c r="K46" s="107">
        <f t="shared" si="4"/>
        <v>0.10125000000000001</v>
      </c>
      <c r="L46" s="107">
        <f t="shared" si="4"/>
        <v>365.4</v>
      </c>
      <c r="M46" s="107">
        <f t="shared" si="4"/>
        <v>340.86500000000001</v>
      </c>
      <c r="N46" s="107">
        <f t="shared" si="4"/>
        <v>12</v>
      </c>
      <c r="O46" s="107">
        <f t="shared" si="4"/>
        <v>0.7</v>
      </c>
    </row>
    <row r="47" spans="1:15" x14ac:dyDescent="0.2">
      <c r="A47" s="116"/>
      <c r="B47" s="14" t="s">
        <v>63</v>
      </c>
      <c r="C47" s="116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15" x14ac:dyDescent="0.2">
      <c r="A48" s="6" t="s">
        <v>64</v>
      </c>
      <c r="B48" s="7" t="s">
        <v>20</v>
      </c>
      <c r="C48" s="6" t="s">
        <v>22</v>
      </c>
      <c r="D48" s="45">
        <f>D21*100/80</f>
        <v>20.824999999999999</v>
      </c>
      <c r="E48" s="45">
        <f t="shared" ref="E48:O48" si="5">E21*100/80</f>
        <v>16.75</v>
      </c>
      <c r="F48" s="45">
        <f t="shared" si="5"/>
        <v>48.65</v>
      </c>
      <c r="G48" s="45">
        <f t="shared" si="5"/>
        <v>429</v>
      </c>
      <c r="H48" s="45">
        <f t="shared" si="5"/>
        <v>0.14250000000000002</v>
      </c>
      <c r="I48" s="45">
        <f t="shared" si="5"/>
        <v>2.8999999999999995</v>
      </c>
      <c r="J48" s="45">
        <f t="shared" si="5"/>
        <v>0.15</v>
      </c>
      <c r="K48" s="45">
        <f t="shared" si="5"/>
        <v>4.7</v>
      </c>
      <c r="L48" s="45">
        <f t="shared" si="5"/>
        <v>162.65</v>
      </c>
      <c r="M48" s="45">
        <f t="shared" si="5"/>
        <v>284.875</v>
      </c>
      <c r="N48" s="45">
        <f t="shared" si="5"/>
        <v>100.39999999999999</v>
      </c>
      <c r="O48" s="45">
        <f t="shared" si="5"/>
        <v>3.15</v>
      </c>
    </row>
    <row r="49" spans="1:15" x14ac:dyDescent="0.2">
      <c r="A49" s="6" t="s">
        <v>67</v>
      </c>
      <c r="B49" s="7" t="s">
        <v>68</v>
      </c>
      <c r="C49" s="6">
        <v>200</v>
      </c>
      <c r="D49" s="45">
        <v>0.5</v>
      </c>
      <c r="E49" s="45">
        <v>0</v>
      </c>
      <c r="F49" s="45">
        <v>16.100000000000001</v>
      </c>
      <c r="G49" s="45">
        <v>114</v>
      </c>
      <c r="H49" s="45">
        <v>0.04</v>
      </c>
      <c r="I49" s="45">
        <v>5.75</v>
      </c>
      <c r="J49" s="45">
        <v>0</v>
      </c>
      <c r="K49" s="45">
        <v>0.6</v>
      </c>
      <c r="L49" s="45">
        <v>24</v>
      </c>
      <c r="M49" s="45">
        <v>46</v>
      </c>
      <c r="N49" s="45">
        <v>12</v>
      </c>
      <c r="O49" s="45">
        <v>0.75</v>
      </c>
    </row>
    <row r="50" spans="1:15" x14ac:dyDescent="0.2">
      <c r="A50" s="6" t="s">
        <v>4</v>
      </c>
      <c r="B50" s="4" t="s">
        <v>33</v>
      </c>
      <c r="C50" s="6">
        <v>50</v>
      </c>
      <c r="D50" s="45">
        <v>3.5</v>
      </c>
      <c r="E50" s="45">
        <v>0.5</v>
      </c>
      <c r="F50" s="45">
        <v>34.5</v>
      </c>
      <c r="G50" s="45">
        <v>85</v>
      </c>
      <c r="H50" s="45">
        <v>0.09</v>
      </c>
      <c r="I50" s="45">
        <v>0</v>
      </c>
      <c r="J50" s="45">
        <v>0</v>
      </c>
      <c r="K50" s="45">
        <v>0.49</v>
      </c>
      <c r="L50" s="45">
        <v>11.5</v>
      </c>
      <c r="M50" s="45">
        <v>42</v>
      </c>
      <c r="N50" s="45">
        <v>9.84</v>
      </c>
      <c r="O50" s="45">
        <v>0.95</v>
      </c>
    </row>
    <row r="51" spans="1:15" x14ac:dyDescent="0.2">
      <c r="A51" s="6" t="s">
        <v>4</v>
      </c>
      <c r="B51" s="4" t="s">
        <v>12</v>
      </c>
      <c r="C51" s="6">
        <v>40</v>
      </c>
      <c r="D51" s="45">
        <v>2.68</v>
      </c>
      <c r="E51" s="45">
        <v>0.32</v>
      </c>
      <c r="F51" s="45">
        <v>16.8</v>
      </c>
      <c r="G51" s="45">
        <v>80.400000000000006</v>
      </c>
      <c r="H51" s="45">
        <v>0.05</v>
      </c>
      <c r="I51" s="45">
        <v>0</v>
      </c>
      <c r="J51" s="45">
        <v>0</v>
      </c>
      <c r="K51" s="45">
        <v>0</v>
      </c>
      <c r="L51" s="45">
        <v>14</v>
      </c>
      <c r="M51" s="45">
        <v>49.87</v>
      </c>
      <c r="N51" s="45">
        <v>10.8</v>
      </c>
      <c r="O51" s="45">
        <v>1.55</v>
      </c>
    </row>
    <row r="52" spans="1:15" x14ac:dyDescent="0.2">
      <c r="A52" s="4"/>
      <c r="B52" s="6" t="s">
        <v>69</v>
      </c>
      <c r="C52" s="6"/>
      <c r="D52" s="45">
        <f>SUM(D37:D51)</f>
        <v>58.540666666666667</v>
      </c>
      <c r="E52" s="45">
        <f t="shared" ref="E52:O52" si="6">SUM(E37:E51)</f>
        <v>58.589999999999996</v>
      </c>
      <c r="F52" s="45">
        <f t="shared" si="6"/>
        <v>249.60583333333335</v>
      </c>
      <c r="G52" s="45">
        <f t="shared" si="6"/>
        <v>1690.7366666666667</v>
      </c>
      <c r="H52" s="45">
        <f t="shared" si="6"/>
        <v>0.97716666666666663</v>
      </c>
      <c r="I52" s="45">
        <f t="shared" si="6"/>
        <v>43.838333333333331</v>
      </c>
      <c r="J52" s="45">
        <f t="shared" si="6"/>
        <v>0.55208333333333337</v>
      </c>
      <c r="K52" s="45">
        <f t="shared" si="6"/>
        <v>7.9604166666666671</v>
      </c>
      <c r="L52" s="45">
        <f>SUM(L37:L51)</f>
        <v>793.09666666666658</v>
      </c>
      <c r="M52" s="45">
        <f t="shared" si="6"/>
        <v>1181.3766666666666</v>
      </c>
      <c r="N52" s="45">
        <f t="shared" si="6"/>
        <v>191.68336000000002</v>
      </c>
      <c r="O52" s="45">
        <f t="shared" si="6"/>
        <v>9.7650000000000006</v>
      </c>
    </row>
    <row r="53" spans="1:15" x14ac:dyDescent="0.2">
      <c r="A53" s="16"/>
      <c r="B53" s="17"/>
      <c r="C53" s="17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5" spans="1:15" x14ac:dyDescent="0.2">
      <c r="A55" s="36" t="s">
        <v>72</v>
      </c>
    </row>
    <row r="58" spans="1:15" x14ac:dyDescent="0.2">
      <c r="C58" s="2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</row>
    <row r="61" spans="1:15" x14ac:dyDescent="0.2"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4" spans="1:15" x14ac:dyDescent="0.2"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</sheetData>
  <mergeCells count="38">
    <mergeCell ref="E46:E47"/>
    <mergeCell ref="F46:F47"/>
    <mergeCell ref="G46:G47"/>
    <mergeCell ref="N46:N47"/>
    <mergeCell ref="O46:O47"/>
    <mergeCell ref="J46:J47"/>
    <mergeCell ref="K46:K47"/>
    <mergeCell ref="L46:L47"/>
    <mergeCell ref="M46:M47"/>
    <mergeCell ref="L6:O6"/>
    <mergeCell ref="H46:H47"/>
    <mergeCell ref="I46:I47"/>
    <mergeCell ref="A33:A34"/>
    <mergeCell ref="B33:B34"/>
    <mergeCell ref="D33:F33"/>
    <mergeCell ref="H33:K33"/>
    <mergeCell ref="A46:A47"/>
    <mergeCell ref="C46:C47"/>
    <mergeCell ref="D46:D47"/>
    <mergeCell ref="D19:D20"/>
    <mergeCell ref="E19:E20"/>
    <mergeCell ref="F19:F20"/>
    <mergeCell ref="G19:G20"/>
    <mergeCell ref="L33:O33"/>
    <mergeCell ref="K19:K20"/>
    <mergeCell ref="L19:L20"/>
    <mergeCell ref="M19:M20"/>
    <mergeCell ref="N19:N20"/>
    <mergeCell ref="H19:H20"/>
    <mergeCell ref="I19:I20"/>
    <mergeCell ref="O19:O20"/>
    <mergeCell ref="A6:A7"/>
    <mergeCell ref="B6:B7"/>
    <mergeCell ref="D6:F6"/>
    <mergeCell ref="J19:J20"/>
    <mergeCell ref="H6:K6"/>
    <mergeCell ref="C19:C20"/>
    <mergeCell ref="A19:A20"/>
  </mergeCells>
  <phoneticPr fontId="4" type="noConversion"/>
  <pageMargins left="0.55000000000000004" right="0.37" top="0.25" bottom="0.37" header="0.4" footer="0.38"/>
  <pageSetup paperSize="9" scale="78" fitToHeight="12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opLeftCell="A22" zoomScaleNormal="100" workbookViewId="0">
      <selection activeCell="A56" sqref="A56:IV56"/>
    </sheetView>
  </sheetViews>
  <sheetFormatPr defaultRowHeight="12.75" x14ac:dyDescent="0.2"/>
  <cols>
    <col min="1" max="1" width="12.140625" customWidth="1"/>
    <col min="2" max="2" width="39.7109375" customWidth="1"/>
    <col min="3" max="3" width="11.28515625" style="1" customWidth="1"/>
    <col min="6" max="6" width="8.140625" customWidth="1"/>
    <col min="7" max="7" width="16.28515625" customWidth="1"/>
  </cols>
  <sheetData>
    <row r="1" spans="1:15" x14ac:dyDescent="0.2">
      <c r="A1" s="8" t="s">
        <v>73</v>
      </c>
    </row>
    <row r="2" spans="1:15" x14ac:dyDescent="0.2">
      <c r="A2" s="8" t="s">
        <v>36</v>
      </c>
    </row>
    <row r="3" spans="1:15" x14ac:dyDescent="0.2">
      <c r="A3" s="8" t="s">
        <v>37</v>
      </c>
    </row>
    <row r="4" spans="1:15" x14ac:dyDescent="0.2">
      <c r="A4" s="8" t="s">
        <v>38</v>
      </c>
    </row>
    <row r="6" spans="1:15" x14ac:dyDescent="0.2">
      <c r="A6" s="109" t="s">
        <v>8</v>
      </c>
      <c r="B6" s="109" t="s">
        <v>34</v>
      </c>
      <c r="C6" s="23" t="s">
        <v>39</v>
      </c>
      <c r="D6" s="111" t="s">
        <v>41</v>
      </c>
      <c r="E6" s="111"/>
      <c r="F6" s="112"/>
      <c r="G6" s="26" t="s">
        <v>42</v>
      </c>
      <c r="H6" s="112" t="s">
        <v>44</v>
      </c>
      <c r="I6" s="113"/>
      <c r="J6" s="113"/>
      <c r="K6" s="114"/>
      <c r="L6" s="112" t="s">
        <v>49</v>
      </c>
      <c r="M6" s="113"/>
      <c r="N6" s="113"/>
      <c r="O6" s="114"/>
    </row>
    <row r="7" spans="1:15" x14ac:dyDescent="0.2">
      <c r="A7" s="110"/>
      <c r="B7" s="110"/>
      <c r="C7" s="24" t="s">
        <v>40</v>
      </c>
      <c r="D7" s="21" t="s">
        <v>0</v>
      </c>
      <c r="E7" s="21" t="s">
        <v>1</v>
      </c>
      <c r="F7" s="15" t="s">
        <v>2</v>
      </c>
      <c r="G7" s="25" t="s">
        <v>43</v>
      </c>
      <c r="H7" s="22" t="s">
        <v>45</v>
      </c>
      <c r="I7" s="22" t="s">
        <v>46</v>
      </c>
      <c r="J7" s="22" t="s">
        <v>47</v>
      </c>
      <c r="K7" s="22" t="s">
        <v>48</v>
      </c>
      <c r="L7" s="22" t="s">
        <v>50</v>
      </c>
      <c r="M7" s="22" t="s">
        <v>51</v>
      </c>
      <c r="N7" s="22" t="s">
        <v>52</v>
      </c>
      <c r="O7" s="22" t="s">
        <v>53</v>
      </c>
    </row>
    <row r="8" spans="1:15" x14ac:dyDescent="0.2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3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x14ac:dyDescent="0.2">
      <c r="A9" s="27"/>
      <c r="B9" s="30" t="s">
        <v>59</v>
      </c>
      <c r="C9" s="28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">
      <c r="A10" s="6" t="s">
        <v>74</v>
      </c>
      <c r="B10" s="4" t="s">
        <v>75</v>
      </c>
      <c r="C10" s="6">
        <v>150</v>
      </c>
      <c r="D10" s="45">
        <v>4.1775000000000002</v>
      </c>
      <c r="E10" s="45">
        <v>8.2125000000000004</v>
      </c>
      <c r="F10" s="45">
        <v>26.376999999999999</v>
      </c>
      <c r="G10" s="45">
        <v>197.17500000000001</v>
      </c>
      <c r="H10" s="45">
        <v>0.06</v>
      </c>
      <c r="I10" s="45">
        <v>0.3</v>
      </c>
      <c r="J10" s="45">
        <v>0</v>
      </c>
      <c r="K10" s="45">
        <v>0.4425</v>
      </c>
      <c r="L10" s="45">
        <v>80.625</v>
      </c>
      <c r="M10" s="45">
        <v>79.8</v>
      </c>
      <c r="N10" s="45">
        <v>12.975</v>
      </c>
      <c r="O10" s="45">
        <v>0.3</v>
      </c>
    </row>
    <row r="11" spans="1:15" x14ac:dyDescent="0.2">
      <c r="A11" s="6" t="s">
        <v>76</v>
      </c>
      <c r="B11" s="4" t="s">
        <v>56</v>
      </c>
      <c r="C11" s="6">
        <v>10</v>
      </c>
      <c r="D11" s="45">
        <v>5.6000000000000001E-2</v>
      </c>
      <c r="E11" s="45">
        <v>8.25</v>
      </c>
      <c r="F11" s="45">
        <v>0.08</v>
      </c>
      <c r="G11" s="45">
        <v>74.8</v>
      </c>
      <c r="H11" s="45">
        <v>0</v>
      </c>
      <c r="I11" s="45">
        <v>0</v>
      </c>
      <c r="J11" s="45">
        <v>0.2</v>
      </c>
      <c r="K11" s="45">
        <v>0.02</v>
      </c>
      <c r="L11" s="45">
        <v>1.2</v>
      </c>
      <c r="M11" s="45">
        <v>1.9</v>
      </c>
      <c r="N11" s="45">
        <v>0</v>
      </c>
      <c r="O11" s="45">
        <v>0.02</v>
      </c>
    </row>
    <row r="12" spans="1:15" x14ac:dyDescent="0.2">
      <c r="A12" s="6" t="s">
        <v>79</v>
      </c>
      <c r="B12" s="4" t="s">
        <v>225</v>
      </c>
      <c r="C12" s="6" t="s">
        <v>183</v>
      </c>
      <c r="D12" s="45">
        <v>5.0999999999999996</v>
      </c>
      <c r="E12" s="45">
        <v>4.5999999999999996</v>
      </c>
      <c r="F12" s="45">
        <v>0.3</v>
      </c>
      <c r="G12" s="45">
        <v>63</v>
      </c>
      <c r="H12" s="45">
        <v>0.06</v>
      </c>
      <c r="I12" s="45">
        <v>0.3</v>
      </c>
      <c r="J12" s="45">
        <v>0.02</v>
      </c>
      <c r="K12" s="45">
        <v>1.4</v>
      </c>
      <c r="L12" s="45">
        <v>220.1</v>
      </c>
      <c r="M12" s="45">
        <v>170</v>
      </c>
      <c r="N12" s="45">
        <v>10.3</v>
      </c>
      <c r="O12" s="45">
        <v>0.6</v>
      </c>
    </row>
    <row r="13" spans="1:15" x14ac:dyDescent="0.2">
      <c r="A13" s="6" t="s">
        <v>224</v>
      </c>
      <c r="B13" s="4" t="s">
        <v>16</v>
      </c>
      <c r="C13" s="6">
        <v>200</v>
      </c>
      <c r="D13" s="45">
        <v>2.5</v>
      </c>
      <c r="E13" s="45">
        <v>3.6</v>
      </c>
      <c r="F13" s="45">
        <v>28.7</v>
      </c>
      <c r="G13" s="45">
        <v>152</v>
      </c>
      <c r="H13" s="45">
        <v>0.02</v>
      </c>
      <c r="I13" s="45">
        <v>0.6</v>
      </c>
      <c r="J13" s="45">
        <v>0.01</v>
      </c>
      <c r="K13" s="45">
        <v>0.06</v>
      </c>
      <c r="L13" s="45">
        <v>120</v>
      </c>
      <c r="M13" s="45">
        <v>47.2</v>
      </c>
      <c r="N13" s="45">
        <v>15.4</v>
      </c>
      <c r="O13" s="45">
        <v>0.4</v>
      </c>
    </row>
    <row r="14" spans="1:15" x14ac:dyDescent="0.2">
      <c r="A14" s="6" t="s">
        <v>4</v>
      </c>
      <c r="B14" s="4" t="s">
        <v>132</v>
      </c>
      <c r="C14" s="6">
        <v>30</v>
      </c>
      <c r="D14" s="45">
        <v>1.425</v>
      </c>
      <c r="E14" s="45">
        <v>0.22500000000000001</v>
      </c>
      <c r="F14" s="45">
        <v>7.35</v>
      </c>
      <c r="G14" s="45">
        <v>38.25</v>
      </c>
      <c r="H14" s="45">
        <v>2.2499999999999999E-2</v>
      </c>
      <c r="I14" s="45">
        <v>0</v>
      </c>
      <c r="J14" s="45">
        <v>0</v>
      </c>
      <c r="K14" s="45">
        <v>0.2175</v>
      </c>
      <c r="L14" s="45">
        <v>5.1749999999999998</v>
      </c>
      <c r="M14" s="45">
        <v>12.45</v>
      </c>
      <c r="N14" s="45">
        <v>4.4249999999999998</v>
      </c>
      <c r="O14" s="45">
        <v>0.15</v>
      </c>
    </row>
    <row r="15" spans="1:15" x14ac:dyDescent="0.2">
      <c r="A15" s="6" t="s">
        <v>4</v>
      </c>
      <c r="B15" s="4" t="s">
        <v>12</v>
      </c>
      <c r="C15" s="6">
        <v>20</v>
      </c>
      <c r="D15" s="45">
        <v>1.34</v>
      </c>
      <c r="E15" s="45">
        <v>0.16</v>
      </c>
      <c r="F15" s="45">
        <v>8.4</v>
      </c>
      <c r="G15" s="45">
        <v>40.200000000000003</v>
      </c>
      <c r="H15" s="45">
        <v>0.03</v>
      </c>
      <c r="I15" s="45">
        <v>0</v>
      </c>
      <c r="J15" s="45">
        <v>0</v>
      </c>
      <c r="K15" s="45">
        <v>0</v>
      </c>
      <c r="L15" s="45">
        <v>7</v>
      </c>
      <c r="M15" s="45">
        <v>24.93</v>
      </c>
      <c r="N15" s="45">
        <v>5.4</v>
      </c>
      <c r="O15" s="45">
        <v>0.77</v>
      </c>
    </row>
    <row r="16" spans="1:15" x14ac:dyDescent="0.2">
      <c r="A16" s="6"/>
      <c r="B16" s="32" t="s">
        <v>60</v>
      </c>
      <c r="C16" s="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x14ac:dyDescent="0.2">
      <c r="A17" s="6" t="s">
        <v>80</v>
      </c>
      <c r="B17" s="35" t="s">
        <v>24</v>
      </c>
      <c r="C17" s="6">
        <v>60</v>
      </c>
      <c r="D17" s="45">
        <v>1.1399999999999999</v>
      </c>
      <c r="E17" s="45">
        <v>5.34</v>
      </c>
      <c r="F17" s="45">
        <v>4.62</v>
      </c>
      <c r="G17" s="45">
        <v>71.400000000000006</v>
      </c>
      <c r="H17" s="45">
        <v>0</v>
      </c>
      <c r="I17" s="45">
        <v>4.2</v>
      </c>
      <c r="J17" s="45">
        <v>0.08</v>
      </c>
      <c r="K17" s="45">
        <v>7.0000000000000007E-2</v>
      </c>
      <c r="L17" s="45">
        <v>24.6</v>
      </c>
      <c r="M17" s="45">
        <v>18.600000000000001</v>
      </c>
      <c r="N17" s="45">
        <v>9</v>
      </c>
      <c r="O17" s="45">
        <v>0.42</v>
      </c>
    </row>
    <row r="18" spans="1:15" x14ac:dyDescent="0.2">
      <c r="A18" s="115" t="s">
        <v>81</v>
      </c>
      <c r="B18" s="18" t="s">
        <v>191</v>
      </c>
      <c r="C18" s="115">
        <v>200</v>
      </c>
      <c r="D18" s="107">
        <v>1.68</v>
      </c>
      <c r="E18" s="107">
        <v>2.72</v>
      </c>
      <c r="F18" s="107">
        <v>17.52</v>
      </c>
      <c r="G18" s="107">
        <v>121.92</v>
      </c>
      <c r="H18" s="107">
        <v>0.09</v>
      </c>
      <c r="I18" s="107">
        <v>14.08</v>
      </c>
      <c r="J18" s="107">
        <v>0</v>
      </c>
      <c r="K18" s="107">
        <v>0.30199999999999999</v>
      </c>
      <c r="L18" s="107">
        <v>0.52639999999999998</v>
      </c>
      <c r="M18" s="107">
        <v>139.9</v>
      </c>
      <c r="N18" s="107">
        <v>4</v>
      </c>
      <c r="O18" s="107">
        <v>1.58</v>
      </c>
    </row>
    <row r="19" spans="1:15" x14ac:dyDescent="0.2">
      <c r="A19" s="116"/>
      <c r="B19" s="14" t="s">
        <v>90</v>
      </c>
      <c r="C19" s="116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5" x14ac:dyDescent="0.2">
      <c r="A20" s="6" t="s">
        <v>82</v>
      </c>
      <c r="B20" s="7" t="s">
        <v>226</v>
      </c>
      <c r="C20" s="6">
        <v>150</v>
      </c>
      <c r="D20" s="45">
        <v>3.4</v>
      </c>
      <c r="E20" s="45">
        <v>4.5999999999999996</v>
      </c>
      <c r="F20" s="45">
        <v>41.02</v>
      </c>
      <c r="G20" s="45">
        <v>124</v>
      </c>
      <c r="H20" s="45">
        <v>0.16500000000000001</v>
      </c>
      <c r="I20" s="45">
        <v>1.1000000000000001</v>
      </c>
      <c r="J20" s="45">
        <v>0</v>
      </c>
      <c r="K20" s="45">
        <v>0.60499999999999998</v>
      </c>
      <c r="L20" s="45">
        <v>68</v>
      </c>
      <c r="M20" s="45">
        <v>91</v>
      </c>
      <c r="N20" s="45">
        <v>10</v>
      </c>
      <c r="O20" s="45">
        <v>0.12</v>
      </c>
    </row>
    <row r="21" spans="1:15" x14ac:dyDescent="0.2">
      <c r="A21" s="6" t="s">
        <v>156</v>
      </c>
      <c r="B21" s="7" t="s">
        <v>30</v>
      </c>
      <c r="C21" s="6">
        <v>80</v>
      </c>
      <c r="D21" s="45">
        <v>21.12</v>
      </c>
      <c r="E21" s="45">
        <v>5.28</v>
      </c>
      <c r="F21" s="45">
        <v>9.76</v>
      </c>
      <c r="G21" s="45">
        <v>173.92</v>
      </c>
      <c r="H21" s="45">
        <v>0.16</v>
      </c>
      <c r="I21" s="45">
        <v>0.64</v>
      </c>
      <c r="J21" s="45">
        <v>0</v>
      </c>
      <c r="K21" s="45">
        <v>2.38</v>
      </c>
      <c r="L21" s="45">
        <v>39.36</v>
      </c>
      <c r="M21" s="45">
        <v>174.42</v>
      </c>
      <c r="N21" s="45">
        <v>39.799999999999997</v>
      </c>
      <c r="O21" s="45">
        <v>0.32</v>
      </c>
    </row>
    <row r="22" spans="1:15" x14ac:dyDescent="0.2">
      <c r="A22" s="6" t="s">
        <v>157</v>
      </c>
      <c r="B22" s="7" t="s">
        <v>119</v>
      </c>
      <c r="C22" s="6">
        <v>30</v>
      </c>
      <c r="D22" s="45">
        <v>0.48</v>
      </c>
      <c r="E22" s="45">
        <v>2.5</v>
      </c>
      <c r="F22" s="45">
        <v>2.61</v>
      </c>
      <c r="G22" s="45">
        <v>35.520000000000003</v>
      </c>
      <c r="H22" s="45">
        <v>0.01</v>
      </c>
      <c r="I22" s="45">
        <v>1.35</v>
      </c>
      <c r="J22" s="45">
        <v>0.17</v>
      </c>
      <c r="K22" s="45">
        <v>0.105</v>
      </c>
      <c r="L22" s="45">
        <v>1.5</v>
      </c>
      <c r="M22" s="45">
        <v>5.19</v>
      </c>
      <c r="N22" s="45">
        <v>1.98</v>
      </c>
      <c r="O22" s="45">
        <v>0.11</v>
      </c>
    </row>
    <row r="23" spans="1:15" x14ac:dyDescent="0.2">
      <c r="A23" s="6" t="s">
        <v>87</v>
      </c>
      <c r="B23" s="7" t="s">
        <v>86</v>
      </c>
      <c r="C23" s="6">
        <v>200</v>
      </c>
      <c r="D23" s="45">
        <v>0.74</v>
      </c>
      <c r="E23" s="45">
        <v>0.34</v>
      </c>
      <c r="F23" s="45">
        <v>48.497999999999998</v>
      </c>
      <c r="G23" s="45">
        <v>176.77</v>
      </c>
      <c r="H23" s="45">
        <v>3.0800000000000001E-2</v>
      </c>
      <c r="I23" s="45">
        <v>11.6</v>
      </c>
      <c r="J23" s="45">
        <v>0</v>
      </c>
      <c r="K23" s="45">
        <v>7.1999999999999995E-2</v>
      </c>
      <c r="L23" s="45">
        <v>1.21</v>
      </c>
      <c r="M23" s="45">
        <v>39.96</v>
      </c>
      <c r="N23" s="45">
        <v>17.239999999999998</v>
      </c>
      <c r="O23" s="45">
        <v>1.2</v>
      </c>
    </row>
    <row r="24" spans="1:15" x14ac:dyDescent="0.2">
      <c r="A24" s="6" t="s">
        <v>4</v>
      </c>
      <c r="B24" s="4" t="s">
        <v>132</v>
      </c>
      <c r="C24" s="6">
        <v>40</v>
      </c>
      <c r="D24" s="45">
        <v>1.9</v>
      </c>
      <c r="E24" s="45">
        <v>0.3</v>
      </c>
      <c r="F24" s="45">
        <v>9.8000000000000007</v>
      </c>
      <c r="G24" s="45">
        <v>51</v>
      </c>
      <c r="H24" s="45">
        <v>0.03</v>
      </c>
      <c r="I24" s="45">
        <v>0</v>
      </c>
      <c r="J24" s="45">
        <v>0</v>
      </c>
      <c r="K24" s="45">
        <v>0.28999999999999998</v>
      </c>
      <c r="L24" s="45">
        <v>6.9</v>
      </c>
      <c r="M24" s="45">
        <v>16.600000000000001</v>
      </c>
      <c r="N24" s="45">
        <v>5.9</v>
      </c>
      <c r="O24" s="45">
        <v>0.2</v>
      </c>
    </row>
    <row r="25" spans="1:15" x14ac:dyDescent="0.2">
      <c r="A25" s="6" t="s">
        <v>4</v>
      </c>
      <c r="B25" s="4" t="s">
        <v>12</v>
      </c>
      <c r="C25" s="6">
        <v>30</v>
      </c>
      <c r="D25" s="45">
        <v>2.0099999999999998</v>
      </c>
      <c r="E25" s="45">
        <v>0.24</v>
      </c>
      <c r="F25" s="45">
        <v>12.6</v>
      </c>
      <c r="G25" s="45">
        <v>60.3</v>
      </c>
      <c r="H25" s="45">
        <v>0.04</v>
      </c>
      <c r="I25" s="45">
        <v>0</v>
      </c>
      <c r="J25" s="45">
        <v>0</v>
      </c>
      <c r="K25" s="45">
        <v>0</v>
      </c>
      <c r="L25" s="45">
        <v>10.5</v>
      </c>
      <c r="M25" s="45">
        <v>37.4</v>
      </c>
      <c r="N25" s="45">
        <v>8.1</v>
      </c>
      <c r="O25" s="45">
        <v>1.1599999999999999</v>
      </c>
    </row>
    <row r="26" spans="1:15" x14ac:dyDescent="0.2">
      <c r="A26" s="4"/>
      <c r="B26" s="6" t="s">
        <v>69</v>
      </c>
      <c r="C26" s="6"/>
      <c r="D26" s="45">
        <f>SUM(D10:D25)</f>
        <v>47.0685</v>
      </c>
      <c r="E26" s="45">
        <f t="shared" ref="E26:O26" si="0">SUM(E10:E25)</f>
        <v>46.367500000000007</v>
      </c>
      <c r="F26" s="45">
        <f t="shared" si="0"/>
        <v>217.63499999999999</v>
      </c>
      <c r="G26" s="45">
        <f t="shared" si="0"/>
        <v>1380.2549999999999</v>
      </c>
      <c r="H26" s="45">
        <f t="shared" si="0"/>
        <v>0.71830000000000016</v>
      </c>
      <c r="I26" s="45">
        <f t="shared" si="0"/>
        <v>34.17</v>
      </c>
      <c r="J26" s="45">
        <f t="shared" si="0"/>
        <v>0.48</v>
      </c>
      <c r="K26" s="45">
        <f t="shared" si="0"/>
        <v>5.9640000000000004</v>
      </c>
      <c r="L26" s="45">
        <f t="shared" si="0"/>
        <v>586.69640000000004</v>
      </c>
      <c r="M26" s="45">
        <f t="shared" si="0"/>
        <v>859.35</v>
      </c>
      <c r="N26" s="45">
        <f t="shared" si="0"/>
        <v>144.52000000000001</v>
      </c>
      <c r="O26" s="45">
        <f t="shared" si="0"/>
        <v>7.3500000000000014</v>
      </c>
    </row>
    <row r="29" spans="1:15" x14ac:dyDescent="0.2">
      <c r="A29" s="8" t="s">
        <v>73</v>
      </c>
    </row>
    <row r="30" spans="1:15" x14ac:dyDescent="0.2">
      <c r="A30" s="8" t="s">
        <v>36</v>
      </c>
    </row>
    <row r="31" spans="1:15" x14ac:dyDescent="0.2">
      <c r="A31" s="8" t="s">
        <v>37</v>
      </c>
    </row>
    <row r="32" spans="1:15" x14ac:dyDescent="0.2">
      <c r="A32" s="8" t="s">
        <v>70</v>
      </c>
    </row>
    <row r="34" spans="1:15" x14ac:dyDescent="0.2">
      <c r="A34" s="109" t="s">
        <v>8</v>
      </c>
      <c r="B34" s="109" t="s">
        <v>34</v>
      </c>
      <c r="C34" s="23" t="s">
        <v>39</v>
      </c>
      <c r="D34" s="111" t="s">
        <v>41</v>
      </c>
      <c r="E34" s="111"/>
      <c r="F34" s="112"/>
      <c r="G34" s="26" t="s">
        <v>42</v>
      </c>
      <c r="H34" s="112" t="s">
        <v>44</v>
      </c>
      <c r="I34" s="113"/>
      <c r="J34" s="113"/>
      <c r="K34" s="114"/>
      <c r="L34" s="112" t="s">
        <v>49</v>
      </c>
      <c r="M34" s="113"/>
      <c r="N34" s="113"/>
      <c r="O34" s="114"/>
    </row>
    <row r="35" spans="1:15" x14ac:dyDescent="0.2">
      <c r="A35" s="110"/>
      <c r="B35" s="110"/>
      <c r="C35" s="24" t="s">
        <v>40</v>
      </c>
      <c r="D35" s="21" t="s">
        <v>0</v>
      </c>
      <c r="E35" s="21" t="s">
        <v>1</v>
      </c>
      <c r="F35" s="15" t="s">
        <v>2</v>
      </c>
      <c r="G35" s="25" t="s">
        <v>43</v>
      </c>
      <c r="H35" s="22" t="s">
        <v>45</v>
      </c>
      <c r="I35" s="22" t="s">
        <v>46</v>
      </c>
      <c r="J35" s="22" t="s">
        <v>47</v>
      </c>
      <c r="K35" s="22" t="s">
        <v>48</v>
      </c>
      <c r="L35" s="22" t="s">
        <v>50</v>
      </c>
      <c r="M35" s="22" t="s">
        <v>51</v>
      </c>
      <c r="N35" s="22" t="s">
        <v>52</v>
      </c>
      <c r="O35" s="22" t="s">
        <v>53</v>
      </c>
    </row>
    <row r="36" spans="1:15" x14ac:dyDescent="0.2">
      <c r="A36" s="30">
        <v>1</v>
      </c>
      <c r="B36" s="30">
        <v>2</v>
      </c>
      <c r="C36" s="31">
        <v>3</v>
      </c>
      <c r="D36" s="32">
        <v>4</v>
      </c>
      <c r="E36" s="32">
        <v>5</v>
      </c>
      <c r="F36" s="32">
        <v>6</v>
      </c>
      <c r="G36" s="33">
        <v>7</v>
      </c>
      <c r="H36" s="34">
        <v>8</v>
      </c>
      <c r="I36" s="34">
        <v>9</v>
      </c>
      <c r="J36" s="34">
        <v>10</v>
      </c>
      <c r="K36" s="34">
        <v>11</v>
      </c>
      <c r="L36" s="34">
        <v>12</v>
      </c>
      <c r="M36" s="34">
        <v>13</v>
      </c>
      <c r="N36" s="34">
        <v>14</v>
      </c>
      <c r="O36" s="34">
        <v>15</v>
      </c>
    </row>
    <row r="37" spans="1:15" x14ac:dyDescent="0.2">
      <c r="A37" s="27"/>
      <c r="B37" s="30" t="s">
        <v>59</v>
      </c>
      <c r="C37" s="28"/>
      <c r="D37" s="21"/>
      <c r="E37" s="21"/>
      <c r="F37" s="21"/>
      <c r="G37" s="29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6" t="s">
        <v>74</v>
      </c>
      <c r="B38" s="4" t="s">
        <v>75</v>
      </c>
      <c r="C38" s="6">
        <v>200</v>
      </c>
      <c r="D38" s="45">
        <v>5.57</v>
      </c>
      <c r="E38" s="45">
        <v>10.95</v>
      </c>
      <c r="F38" s="45">
        <v>35.17</v>
      </c>
      <c r="G38" s="45">
        <v>262.89999999999998</v>
      </c>
      <c r="H38" s="45">
        <v>0.08</v>
      </c>
      <c r="I38" s="45">
        <v>0.4</v>
      </c>
      <c r="J38" s="45">
        <v>0</v>
      </c>
      <c r="K38" s="45">
        <v>0.59</v>
      </c>
      <c r="L38" s="45">
        <v>107.5</v>
      </c>
      <c r="M38" s="45">
        <v>106.4</v>
      </c>
      <c r="N38" s="45">
        <v>17.3</v>
      </c>
      <c r="O38" s="45">
        <v>0.4</v>
      </c>
    </row>
    <row r="39" spans="1:15" x14ac:dyDescent="0.2">
      <c r="A39" s="6" t="s">
        <v>76</v>
      </c>
      <c r="B39" s="4" t="s">
        <v>56</v>
      </c>
      <c r="C39" s="6">
        <v>10</v>
      </c>
      <c r="D39" s="45">
        <v>5.6000000000000001E-2</v>
      </c>
      <c r="E39" s="45">
        <v>8.25</v>
      </c>
      <c r="F39" s="45">
        <v>0.08</v>
      </c>
      <c r="G39" s="45">
        <v>74.8</v>
      </c>
      <c r="H39" s="45">
        <v>0</v>
      </c>
      <c r="I39" s="45">
        <v>0</v>
      </c>
      <c r="J39" s="45">
        <v>0.2</v>
      </c>
      <c r="K39" s="45">
        <v>0.02</v>
      </c>
      <c r="L39" s="45">
        <v>1.2</v>
      </c>
      <c r="M39" s="45">
        <v>1.9</v>
      </c>
      <c r="N39" s="45">
        <v>0</v>
      </c>
      <c r="O39" s="45">
        <v>0.02</v>
      </c>
    </row>
    <row r="40" spans="1:15" x14ac:dyDescent="0.2">
      <c r="A40" s="6" t="s">
        <v>79</v>
      </c>
      <c r="B40" s="4" t="s">
        <v>225</v>
      </c>
      <c r="C40" s="6" t="s">
        <v>183</v>
      </c>
      <c r="D40" s="45">
        <v>5.0999999999999996</v>
      </c>
      <c r="E40" s="45">
        <v>4.5999999999999996</v>
      </c>
      <c r="F40" s="45">
        <v>0.3</v>
      </c>
      <c r="G40" s="45">
        <v>63</v>
      </c>
      <c r="H40" s="45">
        <v>0.06</v>
      </c>
      <c r="I40" s="45">
        <v>0.3</v>
      </c>
      <c r="J40" s="45">
        <v>0.02</v>
      </c>
      <c r="K40" s="45">
        <v>1.4</v>
      </c>
      <c r="L40" s="45">
        <v>220.1</v>
      </c>
      <c r="M40" s="45">
        <v>170</v>
      </c>
      <c r="N40" s="45">
        <v>10.3</v>
      </c>
      <c r="O40" s="45">
        <v>0.6</v>
      </c>
    </row>
    <row r="41" spans="1:15" x14ac:dyDescent="0.2">
      <c r="A41" s="6" t="s">
        <v>224</v>
      </c>
      <c r="B41" s="4" t="s">
        <v>16</v>
      </c>
      <c r="C41" s="6">
        <v>200</v>
      </c>
      <c r="D41" s="45">
        <v>2.5</v>
      </c>
      <c r="E41" s="45">
        <v>3.6</v>
      </c>
      <c r="F41" s="45">
        <v>28.7</v>
      </c>
      <c r="G41" s="45">
        <v>152</v>
      </c>
      <c r="H41" s="45">
        <v>0.02</v>
      </c>
      <c r="I41" s="45">
        <v>0.6</v>
      </c>
      <c r="J41" s="45">
        <v>0.01</v>
      </c>
      <c r="K41" s="45">
        <v>0.06</v>
      </c>
      <c r="L41" s="45">
        <v>220</v>
      </c>
      <c r="M41" s="45">
        <v>47.2</v>
      </c>
      <c r="N41" s="45">
        <v>15.4</v>
      </c>
      <c r="O41" s="45">
        <v>0.4</v>
      </c>
    </row>
    <row r="42" spans="1:15" x14ac:dyDescent="0.2">
      <c r="A42" s="6" t="s">
        <v>4</v>
      </c>
      <c r="B42" s="4" t="s">
        <v>132</v>
      </c>
      <c r="C42" s="6">
        <v>40</v>
      </c>
      <c r="D42" s="45">
        <v>1.9</v>
      </c>
      <c r="E42" s="45">
        <v>0.3</v>
      </c>
      <c r="F42" s="45">
        <v>9.8000000000000007</v>
      </c>
      <c r="G42" s="45">
        <v>51</v>
      </c>
      <c r="H42" s="45">
        <v>0.03</v>
      </c>
      <c r="I42" s="45">
        <v>0</v>
      </c>
      <c r="J42" s="45">
        <v>0</v>
      </c>
      <c r="K42" s="45">
        <v>0.28999999999999998</v>
      </c>
      <c r="L42" s="45">
        <v>6.9</v>
      </c>
      <c r="M42" s="45">
        <v>16.600000000000001</v>
      </c>
      <c r="N42" s="45">
        <v>5.9</v>
      </c>
      <c r="O42" s="45">
        <v>0.2</v>
      </c>
    </row>
    <row r="43" spans="1:15" x14ac:dyDescent="0.2">
      <c r="A43" s="6" t="s">
        <v>4</v>
      </c>
      <c r="B43" s="4" t="s">
        <v>12</v>
      </c>
      <c r="C43" s="6">
        <v>30</v>
      </c>
      <c r="D43" s="45">
        <v>2.0099999999999998</v>
      </c>
      <c r="E43" s="45">
        <v>0.24</v>
      </c>
      <c r="F43" s="45">
        <v>12.6</v>
      </c>
      <c r="G43" s="45">
        <v>60.3</v>
      </c>
      <c r="H43" s="45">
        <v>0.04</v>
      </c>
      <c r="I43" s="45">
        <v>0</v>
      </c>
      <c r="J43" s="45">
        <v>0</v>
      </c>
      <c r="K43" s="45">
        <v>0</v>
      </c>
      <c r="L43" s="45">
        <v>10.5</v>
      </c>
      <c r="M43" s="45">
        <v>37.4</v>
      </c>
      <c r="N43" s="45">
        <v>8.1</v>
      </c>
      <c r="O43" s="45">
        <v>1.1599999999999999</v>
      </c>
    </row>
    <row r="44" spans="1:15" x14ac:dyDescent="0.2">
      <c r="A44" s="6"/>
      <c r="B44" s="32" t="s">
        <v>60</v>
      </c>
      <c r="C44" s="6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x14ac:dyDescent="0.2">
      <c r="A45" s="6" t="s">
        <v>80</v>
      </c>
      <c r="B45" s="35" t="s">
        <v>24</v>
      </c>
      <c r="C45" s="6">
        <v>100</v>
      </c>
      <c r="D45" s="45">
        <v>1.9</v>
      </c>
      <c r="E45" s="45">
        <v>8.9</v>
      </c>
      <c r="F45" s="45">
        <v>7.7</v>
      </c>
      <c r="G45" s="45">
        <v>119</v>
      </c>
      <c r="H45" s="45">
        <v>0</v>
      </c>
      <c r="I45" s="45">
        <v>7</v>
      </c>
      <c r="J45" s="45">
        <v>0.14000000000000001</v>
      </c>
      <c r="K45" s="45">
        <v>0.12</v>
      </c>
      <c r="L45" s="45">
        <v>41</v>
      </c>
      <c r="M45" s="45">
        <v>31</v>
      </c>
      <c r="N45" s="45">
        <v>15</v>
      </c>
      <c r="O45" s="45">
        <v>0.7</v>
      </c>
    </row>
    <row r="46" spans="1:15" x14ac:dyDescent="0.2">
      <c r="A46" s="115" t="s">
        <v>81</v>
      </c>
      <c r="B46" s="18" t="s">
        <v>191</v>
      </c>
      <c r="C46" s="115">
        <v>250</v>
      </c>
      <c r="D46" s="107">
        <v>2.1</v>
      </c>
      <c r="E46" s="107">
        <v>3.4</v>
      </c>
      <c r="F46" s="107">
        <v>21.9</v>
      </c>
      <c r="G46" s="107">
        <v>152.4</v>
      </c>
      <c r="H46" s="107">
        <v>0.11</v>
      </c>
      <c r="I46" s="107">
        <v>17.600000000000001</v>
      </c>
      <c r="J46" s="107">
        <v>0</v>
      </c>
      <c r="K46" s="107">
        <v>0.37</v>
      </c>
      <c r="L46" s="107">
        <v>0.66</v>
      </c>
      <c r="M46" s="107">
        <v>174.88</v>
      </c>
      <c r="N46" s="107">
        <v>5</v>
      </c>
      <c r="O46" s="107">
        <v>1.98</v>
      </c>
    </row>
    <row r="47" spans="1:15" x14ac:dyDescent="0.2">
      <c r="A47" s="116"/>
      <c r="B47" s="14" t="s">
        <v>90</v>
      </c>
      <c r="C47" s="116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15" x14ac:dyDescent="0.2">
      <c r="A48" s="6" t="s">
        <v>82</v>
      </c>
      <c r="B48" s="7" t="s">
        <v>226</v>
      </c>
      <c r="C48" s="6">
        <v>180</v>
      </c>
      <c r="D48" s="45">
        <v>4.08</v>
      </c>
      <c r="E48" s="45">
        <v>5.52</v>
      </c>
      <c r="F48" s="45">
        <v>49.22</v>
      </c>
      <c r="G48" s="45">
        <v>148.80000000000001</v>
      </c>
      <c r="H48" s="45">
        <v>0.2</v>
      </c>
      <c r="I48" s="45">
        <v>1.32</v>
      </c>
      <c r="J48" s="45">
        <v>0</v>
      </c>
      <c r="K48" s="45">
        <v>0.73</v>
      </c>
      <c r="L48" s="45">
        <v>81.599999999999994</v>
      </c>
      <c r="M48" s="45">
        <v>109.2</v>
      </c>
      <c r="N48" s="45">
        <v>12</v>
      </c>
      <c r="O48" s="45">
        <v>0.14000000000000001</v>
      </c>
    </row>
    <row r="49" spans="1:15" x14ac:dyDescent="0.2">
      <c r="A49" s="6" t="s">
        <v>156</v>
      </c>
      <c r="B49" s="7" t="s">
        <v>30</v>
      </c>
      <c r="C49" s="6">
        <v>100</v>
      </c>
      <c r="D49" s="45">
        <v>26.4</v>
      </c>
      <c r="E49" s="45">
        <v>6.6</v>
      </c>
      <c r="F49" s="45">
        <v>12.2</v>
      </c>
      <c r="G49" s="45">
        <v>217.4</v>
      </c>
      <c r="H49" s="45">
        <v>0.2</v>
      </c>
      <c r="I49" s="45">
        <v>0.8</v>
      </c>
      <c r="J49" s="45">
        <v>0</v>
      </c>
      <c r="K49" s="45">
        <v>2.98</v>
      </c>
      <c r="L49" s="45">
        <v>49.2</v>
      </c>
      <c r="M49" s="45">
        <v>218.02</v>
      </c>
      <c r="N49" s="45">
        <v>49.75</v>
      </c>
      <c r="O49" s="45">
        <v>0.4</v>
      </c>
    </row>
    <row r="50" spans="1:15" x14ac:dyDescent="0.2">
      <c r="A50" s="6" t="s">
        <v>157</v>
      </c>
      <c r="B50" s="7" t="s">
        <v>119</v>
      </c>
      <c r="C50" s="6">
        <v>30</v>
      </c>
      <c r="D50" s="45">
        <v>0.48</v>
      </c>
      <c r="E50" s="45">
        <v>2.5</v>
      </c>
      <c r="F50" s="45">
        <v>2.61</v>
      </c>
      <c r="G50" s="45">
        <v>35.520000000000003</v>
      </c>
      <c r="H50" s="45">
        <v>0.01</v>
      </c>
      <c r="I50" s="45">
        <v>1.35</v>
      </c>
      <c r="J50" s="45">
        <v>0.17</v>
      </c>
      <c r="K50" s="45">
        <v>0.105</v>
      </c>
      <c r="L50" s="45">
        <v>1.5</v>
      </c>
      <c r="M50" s="45">
        <v>5.19</v>
      </c>
      <c r="N50" s="45">
        <v>1.98</v>
      </c>
      <c r="O50" s="45">
        <v>0.11</v>
      </c>
    </row>
    <row r="51" spans="1:15" x14ac:dyDescent="0.2">
      <c r="A51" s="6" t="s">
        <v>87</v>
      </c>
      <c r="B51" s="7" t="s">
        <v>86</v>
      </c>
      <c r="C51" s="6">
        <v>200</v>
      </c>
      <c r="D51" s="45">
        <v>0.74</v>
      </c>
      <c r="E51" s="45">
        <v>0.34</v>
      </c>
      <c r="F51" s="45">
        <v>48.497999999999998</v>
      </c>
      <c r="G51" s="45">
        <v>176.77</v>
      </c>
      <c r="H51" s="45">
        <v>3.0800000000000001E-2</v>
      </c>
      <c r="I51" s="45">
        <v>11.6</v>
      </c>
      <c r="J51" s="45">
        <v>0</v>
      </c>
      <c r="K51" s="45">
        <v>7.1999999999999995E-2</v>
      </c>
      <c r="L51" s="45">
        <v>1.21</v>
      </c>
      <c r="M51" s="45">
        <v>39.96</v>
      </c>
      <c r="N51" s="45">
        <v>17.239999999999998</v>
      </c>
      <c r="O51" s="45">
        <v>1.2</v>
      </c>
    </row>
    <row r="52" spans="1:15" x14ac:dyDescent="0.2">
      <c r="A52" s="6" t="s">
        <v>4</v>
      </c>
      <c r="B52" s="4" t="s">
        <v>132</v>
      </c>
      <c r="C52" s="6">
        <v>50</v>
      </c>
      <c r="D52" s="45">
        <v>2.375</v>
      </c>
      <c r="E52" s="45">
        <v>0.375</v>
      </c>
      <c r="F52" s="45">
        <v>12.25</v>
      </c>
      <c r="G52" s="45">
        <v>63.75</v>
      </c>
      <c r="H52" s="45">
        <v>3.7499999999999999E-2</v>
      </c>
      <c r="I52" s="45">
        <v>0</v>
      </c>
      <c r="J52" s="45">
        <v>0</v>
      </c>
      <c r="K52" s="45">
        <v>0.36249999999999999</v>
      </c>
      <c r="L52" s="45">
        <v>8.625</v>
      </c>
      <c r="M52" s="45">
        <v>20.75</v>
      </c>
      <c r="N52" s="45">
        <v>7.375</v>
      </c>
      <c r="O52" s="45">
        <v>0.25</v>
      </c>
    </row>
    <row r="53" spans="1:15" x14ac:dyDescent="0.2">
      <c r="A53" s="6" t="s">
        <v>4</v>
      </c>
      <c r="B53" s="4" t="s">
        <v>12</v>
      </c>
      <c r="C53" s="6">
        <v>40</v>
      </c>
      <c r="D53" s="45">
        <v>2.68</v>
      </c>
      <c r="E53" s="45">
        <v>0.32</v>
      </c>
      <c r="F53" s="45">
        <v>16.8</v>
      </c>
      <c r="G53" s="45">
        <v>80.400000000000006</v>
      </c>
      <c r="H53" s="45">
        <v>0.05</v>
      </c>
      <c r="I53" s="45">
        <v>0</v>
      </c>
      <c r="J53" s="45">
        <v>0</v>
      </c>
      <c r="K53" s="45">
        <v>0</v>
      </c>
      <c r="L53" s="45">
        <v>14</v>
      </c>
      <c r="M53" s="45">
        <v>49.87</v>
      </c>
      <c r="N53" s="45">
        <v>10.8</v>
      </c>
      <c r="O53" s="45">
        <v>1.55</v>
      </c>
    </row>
    <row r="54" spans="1:15" x14ac:dyDescent="0.2">
      <c r="A54" s="4"/>
      <c r="B54" s="6" t="s">
        <v>69</v>
      </c>
      <c r="C54" s="6"/>
      <c r="D54" s="45">
        <f>SUM(D38:D53)</f>
        <v>57.890999999999998</v>
      </c>
      <c r="E54" s="45">
        <f t="shared" ref="E54:O54" si="1">SUM(E38:E53)</f>
        <v>55.894999999999996</v>
      </c>
      <c r="F54" s="45">
        <f t="shared" si="1"/>
        <v>257.82799999999997</v>
      </c>
      <c r="G54" s="45">
        <f t="shared" si="1"/>
        <v>1658.0400000000002</v>
      </c>
      <c r="H54" s="45">
        <f t="shared" si="1"/>
        <v>0.86830000000000007</v>
      </c>
      <c r="I54" s="45">
        <f t="shared" si="1"/>
        <v>40.970000000000006</v>
      </c>
      <c r="J54" s="45">
        <f t="shared" si="1"/>
        <v>0.54</v>
      </c>
      <c r="K54" s="45">
        <f t="shared" si="1"/>
        <v>7.0995000000000008</v>
      </c>
      <c r="L54" s="45">
        <f t="shared" si="1"/>
        <v>763.995</v>
      </c>
      <c r="M54" s="45">
        <f t="shared" si="1"/>
        <v>1028.3700000000001</v>
      </c>
      <c r="N54" s="45">
        <f t="shared" si="1"/>
        <v>176.14500000000001</v>
      </c>
      <c r="O54" s="45">
        <f t="shared" si="1"/>
        <v>9.11</v>
      </c>
    </row>
    <row r="57" spans="1:15" x14ac:dyDescent="0.2">
      <c r="A57" t="s">
        <v>88</v>
      </c>
    </row>
  </sheetData>
  <mergeCells count="38">
    <mergeCell ref="N46:N47"/>
    <mergeCell ref="O46:O47"/>
    <mergeCell ref="J46:J47"/>
    <mergeCell ref="K46:K47"/>
    <mergeCell ref="L46:L47"/>
    <mergeCell ref="M46:M47"/>
    <mergeCell ref="A46:A47"/>
    <mergeCell ref="C46:C47"/>
    <mergeCell ref="D46:D47"/>
    <mergeCell ref="E46:E47"/>
    <mergeCell ref="F46:F47"/>
    <mergeCell ref="G46:G47"/>
    <mergeCell ref="H46:H47"/>
    <mergeCell ref="I46:I47"/>
    <mergeCell ref="O18:O19"/>
    <mergeCell ref="A34:A35"/>
    <mergeCell ref="B34:B35"/>
    <mergeCell ref="D34:F34"/>
    <mergeCell ref="H34:K34"/>
    <mergeCell ref="L34:O34"/>
    <mergeCell ref="K18:K19"/>
    <mergeCell ref="L18:L19"/>
    <mergeCell ref="M18:M19"/>
    <mergeCell ref="N18:N19"/>
    <mergeCell ref="L6:O6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A6:A7"/>
    <mergeCell ref="B6:B7"/>
    <mergeCell ref="D6:F6"/>
    <mergeCell ref="H6:K6"/>
  </mergeCells>
  <phoneticPr fontId="4" type="noConversion"/>
  <pageMargins left="0.78740157480314965" right="0.18" top="0.32" bottom="0.26" header="0.26" footer="0.51181102362204722"/>
  <pageSetup paperSize="9" scale="78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opLeftCell="A25" workbookViewId="0">
      <selection activeCell="A56" sqref="A56:IV56"/>
    </sheetView>
  </sheetViews>
  <sheetFormatPr defaultRowHeight="12.75" x14ac:dyDescent="0.2"/>
  <cols>
    <col min="1" max="1" width="12.140625" customWidth="1"/>
    <col min="2" max="2" width="43.5703125" customWidth="1"/>
    <col min="3" max="3" width="11.140625" style="1" customWidth="1"/>
    <col min="6" max="6" width="8.140625" customWidth="1"/>
    <col min="7" max="7" width="16.28515625" customWidth="1"/>
    <col min="15" max="15" width="9.5703125" customWidth="1"/>
  </cols>
  <sheetData>
    <row r="1" spans="1:15" x14ac:dyDescent="0.2">
      <c r="A1" s="8" t="s">
        <v>91</v>
      </c>
    </row>
    <row r="2" spans="1:15" x14ac:dyDescent="0.2">
      <c r="A2" s="8" t="s">
        <v>36</v>
      </c>
    </row>
    <row r="3" spans="1:15" x14ac:dyDescent="0.2">
      <c r="A3" s="8" t="s">
        <v>37</v>
      </c>
    </row>
    <row r="4" spans="1:15" x14ac:dyDescent="0.2">
      <c r="A4" s="8" t="s">
        <v>38</v>
      </c>
    </row>
    <row r="6" spans="1:15" x14ac:dyDescent="0.2">
      <c r="A6" s="109" t="s">
        <v>8</v>
      </c>
      <c r="B6" s="109" t="s">
        <v>34</v>
      </c>
      <c r="C6" s="23" t="s">
        <v>39</v>
      </c>
      <c r="D6" s="111" t="s">
        <v>41</v>
      </c>
      <c r="E6" s="111"/>
      <c r="F6" s="112"/>
      <c r="G6" s="26" t="s">
        <v>42</v>
      </c>
      <c r="H6" s="112" t="s">
        <v>44</v>
      </c>
      <c r="I6" s="113"/>
      <c r="J6" s="113"/>
      <c r="K6" s="114"/>
      <c r="L6" s="112" t="s">
        <v>49</v>
      </c>
      <c r="M6" s="113"/>
      <c r="N6" s="113"/>
      <c r="O6" s="114"/>
    </row>
    <row r="7" spans="1:15" x14ac:dyDescent="0.2">
      <c r="A7" s="110"/>
      <c r="B7" s="110"/>
      <c r="C7" s="24" t="s">
        <v>40</v>
      </c>
      <c r="D7" s="21" t="s">
        <v>0</v>
      </c>
      <c r="E7" s="21" t="s">
        <v>1</v>
      </c>
      <c r="F7" s="15" t="s">
        <v>2</v>
      </c>
      <c r="G7" s="25" t="s">
        <v>43</v>
      </c>
      <c r="H7" s="22" t="s">
        <v>45</v>
      </c>
      <c r="I7" s="22" t="s">
        <v>46</v>
      </c>
      <c r="J7" s="22" t="s">
        <v>47</v>
      </c>
      <c r="K7" s="22" t="s">
        <v>48</v>
      </c>
      <c r="L7" s="22" t="s">
        <v>50</v>
      </c>
      <c r="M7" s="22" t="s">
        <v>51</v>
      </c>
      <c r="N7" s="22" t="s">
        <v>52</v>
      </c>
      <c r="O7" s="22" t="s">
        <v>53</v>
      </c>
    </row>
    <row r="8" spans="1:15" x14ac:dyDescent="0.2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3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x14ac:dyDescent="0.2">
      <c r="A9" s="27"/>
      <c r="B9" s="30" t="s">
        <v>59</v>
      </c>
      <c r="C9" s="28"/>
      <c r="D9" s="21"/>
      <c r="E9" s="21"/>
      <c r="F9" s="21"/>
      <c r="G9" s="29"/>
      <c r="H9" s="22"/>
      <c r="I9" s="22"/>
      <c r="J9" s="22"/>
      <c r="K9" s="22"/>
      <c r="L9" s="22"/>
      <c r="M9" s="22"/>
      <c r="N9" s="22"/>
      <c r="O9" s="22"/>
    </row>
    <row r="10" spans="1:15" x14ac:dyDescent="0.2">
      <c r="A10" s="6" t="s">
        <v>92</v>
      </c>
      <c r="B10" s="4" t="s">
        <v>103</v>
      </c>
      <c r="C10" s="6">
        <v>150</v>
      </c>
      <c r="D10" s="45">
        <v>11.7</v>
      </c>
      <c r="E10" s="45">
        <v>11.5</v>
      </c>
      <c r="F10" s="45">
        <v>22.4</v>
      </c>
      <c r="G10" s="45">
        <v>201</v>
      </c>
      <c r="H10" s="45">
        <v>0.06</v>
      </c>
      <c r="I10" s="45">
        <v>1.6</v>
      </c>
      <c r="J10" s="45">
        <v>0.02</v>
      </c>
      <c r="K10" s="45">
        <v>2.4</v>
      </c>
      <c r="L10" s="45">
        <v>112</v>
      </c>
      <c r="M10" s="45">
        <v>140</v>
      </c>
      <c r="N10" s="45">
        <v>19.3</v>
      </c>
      <c r="O10" s="45">
        <v>0</v>
      </c>
    </row>
    <row r="11" spans="1:15" x14ac:dyDescent="0.2">
      <c r="A11" s="6" t="s">
        <v>227</v>
      </c>
      <c r="B11" s="4" t="s">
        <v>94</v>
      </c>
      <c r="C11" s="6">
        <v>20</v>
      </c>
      <c r="D11" s="45">
        <v>1.32</v>
      </c>
      <c r="E11" s="45">
        <v>2</v>
      </c>
      <c r="F11" s="45">
        <v>5.43</v>
      </c>
      <c r="G11" s="45">
        <v>36.729999999999997</v>
      </c>
      <c r="H11" s="45">
        <v>0</v>
      </c>
      <c r="I11" s="45">
        <v>0.03</v>
      </c>
      <c r="J11" s="45">
        <v>0</v>
      </c>
      <c r="K11" s="45">
        <v>0.05</v>
      </c>
      <c r="L11" s="45">
        <v>11.33</v>
      </c>
      <c r="M11" s="45">
        <v>7.8</v>
      </c>
      <c r="N11" s="45">
        <v>1.04</v>
      </c>
      <c r="O11" s="45">
        <v>0</v>
      </c>
    </row>
    <row r="12" spans="1:15" x14ac:dyDescent="0.2">
      <c r="A12" s="6" t="s">
        <v>76</v>
      </c>
      <c r="B12" s="4" t="s">
        <v>56</v>
      </c>
      <c r="C12" s="6">
        <v>10</v>
      </c>
      <c r="D12" s="45">
        <v>5.6000000000000001E-2</v>
      </c>
      <c r="E12" s="45">
        <v>8.25</v>
      </c>
      <c r="F12" s="45">
        <v>0.08</v>
      </c>
      <c r="G12" s="45">
        <v>74.8</v>
      </c>
      <c r="H12" s="45">
        <v>0</v>
      </c>
      <c r="I12" s="45">
        <v>0</v>
      </c>
      <c r="J12" s="45">
        <v>0.2</v>
      </c>
      <c r="K12" s="45">
        <v>0.02</v>
      </c>
      <c r="L12" s="45">
        <v>1.2</v>
      </c>
      <c r="M12" s="45">
        <v>1.9</v>
      </c>
      <c r="N12" s="45">
        <v>0</v>
      </c>
      <c r="O12" s="45">
        <v>0.02</v>
      </c>
    </row>
    <row r="13" spans="1:15" x14ac:dyDescent="0.2">
      <c r="A13" s="6" t="s">
        <v>95</v>
      </c>
      <c r="B13" s="4" t="s">
        <v>15</v>
      </c>
      <c r="C13" s="6" t="s">
        <v>3</v>
      </c>
      <c r="D13" s="45">
        <f>0.3-0.0075</f>
        <v>0.29249999999999998</v>
      </c>
      <c r="E13" s="45">
        <v>0</v>
      </c>
      <c r="F13" s="45">
        <v>5</v>
      </c>
      <c r="G13" s="45">
        <v>58</v>
      </c>
      <c r="H13" s="45">
        <v>3.0000000000000001E-3</v>
      </c>
      <c r="I13" s="45">
        <v>0</v>
      </c>
      <c r="J13" s="45">
        <v>0</v>
      </c>
      <c r="K13" s="45">
        <v>0</v>
      </c>
      <c r="L13" s="45">
        <v>0.3</v>
      </c>
      <c r="M13" s="45">
        <v>0</v>
      </c>
      <c r="N13" s="45">
        <v>0</v>
      </c>
      <c r="O13" s="45">
        <v>0</v>
      </c>
    </row>
    <row r="14" spans="1:15" x14ac:dyDescent="0.2">
      <c r="A14" s="6" t="s">
        <v>4</v>
      </c>
      <c r="B14" s="4" t="s">
        <v>96</v>
      </c>
      <c r="C14" s="6" t="s">
        <v>228</v>
      </c>
      <c r="D14" s="45">
        <v>3.2</v>
      </c>
      <c r="E14" s="45">
        <v>8.4</v>
      </c>
      <c r="F14" s="45">
        <v>34.25</v>
      </c>
      <c r="G14" s="45">
        <v>125.5</v>
      </c>
      <c r="H14" s="45">
        <v>0.05</v>
      </c>
      <c r="I14" s="45">
        <v>0</v>
      </c>
      <c r="J14" s="45">
        <v>0.1</v>
      </c>
      <c r="K14" s="45">
        <v>0.5</v>
      </c>
      <c r="L14" s="45">
        <v>11.5</v>
      </c>
      <c r="M14" s="45">
        <v>32.5</v>
      </c>
      <c r="N14" s="45">
        <v>5</v>
      </c>
      <c r="O14" s="45">
        <v>0.04</v>
      </c>
    </row>
    <row r="15" spans="1:15" x14ac:dyDescent="0.2">
      <c r="A15" s="6" t="s">
        <v>4</v>
      </c>
      <c r="B15" s="4" t="s">
        <v>12</v>
      </c>
      <c r="C15" s="6">
        <v>20</v>
      </c>
      <c r="D15" s="45">
        <v>1.34</v>
      </c>
      <c r="E15" s="45">
        <v>0.16</v>
      </c>
      <c r="F15" s="45">
        <v>8.4</v>
      </c>
      <c r="G15" s="45">
        <v>40.200000000000003</v>
      </c>
      <c r="H15" s="45">
        <v>0.03</v>
      </c>
      <c r="I15" s="45">
        <v>0</v>
      </c>
      <c r="J15" s="45">
        <v>0</v>
      </c>
      <c r="K15" s="45">
        <v>0</v>
      </c>
      <c r="L15" s="45">
        <v>7</v>
      </c>
      <c r="M15" s="45">
        <v>24.93</v>
      </c>
      <c r="N15" s="45">
        <v>5.4</v>
      </c>
      <c r="O15" s="45">
        <v>0.77</v>
      </c>
    </row>
    <row r="16" spans="1:15" x14ac:dyDescent="0.2">
      <c r="A16" s="6" t="s">
        <v>58</v>
      </c>
      <c r="B16" s="4" t="s">
        <v>165</v>
      </c>
      <c r="C16" s="6">
        <v>100</v>
      </c>
      <c r="D16" s="45">
        <v>0.46</v>
      </c>
      <c r="E16" s="45">
        <v>0.46</v>
      </c>
      <c r="F16" s="45">
        <v>11.27</v>
      </c>
      <c r="G16" s="45">
        <v>34.049999999999997</v>
      </c>
      <c r="H16" s="45">
        <v>3.4500000000000003E-2</v>
      </c>
      <c r="I16" s="45">
        <v>17.5</v>
      </c>
      <c r="J16" s="45">
        <v>0</v>
      </c>
      <c r="K16" s="45">
        <v>0.23</v>
      </c>
      <c r="L16" s="45">
        <v>18.399999999999999</v>
      </c>
      <c r="M16" s="45">
        <v>12.65</v>
      </c>
      <c r="N16" s="45">
        <v>10.35</v>
      </c>
      <c r="O16" s="45">
        <v>2.0299999999999998</v>
      </c>
    </row>
    <row r="17" spans="1:15" x14ac:dyDescent="0.2">
      <c r="A17" s="6"/>
      <c r="B17" s="32" t="s">
        <v>60</v>
      </c>
      <c r="C17" s="6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x14ac:dyDescent="0.2">
      <c r="A18" s="6" t="s">
        <v>108</v>
      </c>
      <c r="B18" s="35" t="s">
        <v>107</v>
      </c>
      <c r="C18" s="6">
        <v>60</v>
      </c>
      <c r="D18" s="45">
        <v>0.42</v>
      </c>
      <c r="E18" s="45">
        <v>0.24</v>
      </c>
      <c r="F18" s="45">
        <v>3.48</v>
      </c>
      <c r="G18" s="45">
        <v>29.4</v>
      </c>
      <c r="H18" s="45">
        <v>1.2E-2</v>
      </c>
      <c r="I18" s="45">
        <v>5.34</v>
      </c>
      <c r="J18" s="45">
        <v>0.06</v>
      </c>
      <c r="K18" s="45">
        <v>0.14000000000000001</v>
      </c>
      <c r="L18" s="45">
        <v>27</v>
      </c>
      <c r="M18" s="45">
        <v>90.24</v>
      </c>
      <c r="N18" s="45">
        <v>10.56</v>
      </c>
      <c r="O18" s="45">
        <v>7.0000000000000007E-2</v>
      </c>
    </row>
    <row r="19" spans="1:15" x14ac:dyDescent="0.2">
      <c r="A19" s="115" t="s">
        <v>100</v>
      </c>
      <c r="B19" s="18" t="s">
        <v>99</v>
      </c>
      <c r="C19" s="115" t="s">
        <v>189</v>
      </c>
      <c r="D19" s="107">
        <v>3.9119999999999999</v>
      </c>
      <c r="E19" s="107">
        <v>2.88</v>
      </c>
      <c r="F19" s="107">
        <v>12</v>
      </c>
      <c r="G19" s="107">
        <v>214.32</v>
      </c>
      <c r="H19" s="107">
        <v>6.4000000000000001E-2</v>
      </c>
      <c r="I19" s="107">
        <v>5.52</v>
      </c>
      <c r="J19" s="107">
        <v>5.0000000000000001E-3</v>
      </c>
      <c r="K19" s="107">
        <v>0.24</v>
      </c>
      <c r="L19" s="107">
        <v>41.8</v>
      </c>
      <c r="M19" s="107">
        <v>69.376000000000005</v>
      </c>
      <c r="N19" s="107">
        <v>9.2639999999999993</v>
      </c>
      <c r="O19" s="107">
        <v>0.16800000000000001</v>
      </c>
    </row>
    <row r="20" spans="1:15" x14ac:dyDescent="0.2">
      <c r="A20" s="116"/>
      <c r="B20" s="14" t="s">
        <v>188</v>
      </c>
      <c r="C20" s="116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1:15" x14ac:dyDescent="0.2">
      <c r="A21" s="6" t="s">
        <v>101</v>
      </c>
      <c r="B21" s="7" t="s">
        <v>102</v>
      </c>
      <c r="C21" s="6">
        <v>150</v>
      </c>
      <c r="D21" s="45">
        <v>5.0019999999999998</v>
      </c>
      <c r="E21" s="45">
        <v>3.9</v>
      </c>
      <c r="F21" s="45">
        <v>41.25</v>
      </c>
      <c r="G21" s="45">
        <v>135</v>
      </c>
      <c r="H21" s="45">
        <v>0.21</v>
      </c>
      <c r="I21" s="45">
        <v>0</v>
      </c>
      <c r="J21" s="45">
        <v>7.0000000000000007E-2</v>
      </c>
      <c r="K21" s="45">
        <v>0</v>
      </c>
      <c r="L21" s="45">
        <v>146</v>
      </c>
      <c r="M21" s="45">
        <v>115</v>
      </c>
      <c r="N21" s="45">
        <v>12</v>
      </c>
      <c r="O21" s="45">
        <v>1.2999999999999999E-2</v>
      </c>
    </row>
    <row r="22" spans="1:15" x14ac:dyDescent="0.2">
      <c r="A22" s="6" t="s">
        <v>104</v>
      </c>
      <c r="B22" s="7" t="s">
        <v>25</v>
      </c>
      <c r="C22" s="6" t="s">
        <v>27</v>
      </c>
      <c r="D22" s="45">
        <v>14.326000000000001</v>
      </c>
      <c r="E22" s="45">
        <v>10.157</v>
      </c>
      <c r="F22" s="45">
        <v>2.3119999999999998</v>
      </c>
      <c r="G22" s="45">
        <v>190.91</v>
      </c>
      <c r="H22" s="45">
        <v>0.08</v>
      </c>
      <c r="I22" s="45">
        <v>2</v>
      </c>
      <c r="J22" s="45">
        <v>0</v>
      </c>
      <c r="K22" s="45">
        <v>1.86</v>
      </c>
      <c r="L22" s="45">
        <v>218.59</v>
      </c>
      <c r="M22" s="45">
        <v>319.06</v>
      </c>
      <c r="N22" s="45">
        <v>53.78</v>
      </c>
      <c r="O22" s="45">
        <v>2.12</v>
      </c>
    </row>
    <row r="23" spans="1:15" x14ac:dyDescent="0.2">
      <c r="A23" s="6" t="s">
        <v>105</v>
      </c>
      <c r="B23" s="7" t="s">
        <v>26</v>
      </c>
      <c r="C23" s="6">
        <v>200</v>
      </c>
      <c r="D23" s="45">
        <v>0.5</v>
      </c>
      <c r="E23" s="45">
        <v>0</v>
      </c>
      <c r="F23" s="45">
        <v>16</v>
      </c>
      <c r="G23" s="45">
        <v>102</v>
      </c>
      <c r="H23" s="45">
        <v>0.01</v>
      </c>
      <c r="I23" s="45">
        <v>3.6</v>
      </c>
      <c r="J23" s="45">
        <v>0.01</v>
      </c>
      <c r="K23" s="45">
        <v>0</v>
      </c>
      <c r="L23" s="45">
        <v>12</v>
      </c>
      <c r="M23" s="45">
        <v>17</v>
      </c>
      <c r="N23" s="45">
        <v>0</v>
      </c>
      <c r="O23" s="45">
        <v>0.1</v>
      </c>
    </row>
    <row r="24" spans="1:15" x14ac:dyDescent="0.2">
      <c r="A24" s="6" t="s">
        <v>4</v>
      </c>
      <c r="B24" s="4" t="s">
        <v>33</v>
      </c>
      <c r="C24" s="6">
        <v>40</v>
      </c>
      <c r="D24" s="45">
        <v>2.8</v>
      </c>
      <c r="E24" s="45">
        <v>0.4</v>
      </c>
      <c r="F24" s="45">
        <v>27.6</v>
      </c>
      <c r="G24" s="45">
        <v>68</v>
      </c>
      <c r="H24" s="45">
        <v>7.0000000000000007E-2</v>
      </c>
      <c r="I24" s="45">
        <v>0</v>
      </c>
      <c r="J24" s="45">
        <v>0</v>
      </c>
      <c r="K24" s="45">
        <v>0.39</v>
      </c>
      <c r="L24" s="45">
        <v>9.1999999999999993</v>
      </c>
      <c r="M24" s="45">
        <v>33.6</v>
      </c>
      <c r="N24" s="45">
        <v>7.87</v>
      </c>
      <c r="O24" s="45">
        <v>0.76</v>
      </c>
    </row>
    <row r="25" spans="1:15" x14ac:dyDescent="0.2">
      <c r="A25" s="6" t="s">
        <v>4</v>
      </c>
      <c r="B25" s="4" t="s">
        <v>12</v>
      </c>
      <c r="C25" s="6">
        <v>30</v>
      </c>
      <c r="D25" s="45">
        <v>2.0099999999999998</v>
      </c>
      <c r="E25" s="45">
        <v>0.24</v>
      </c>
      <c r="F25" s="45">
        <v>12.6</v>
      </c>
      <c r="G25" s="45">
        <v>60.3</v>
      </c>
      <c r="H25" s="45">
        <v>0.04</v>
      </c>
      <c r="I25" s="45">
        <v>0</v>
      </c>
      <c r="J25" s="45">
        <v>0</v>
      </c>
      <c r="K25" s="45">
        <v>0</v>
      </c>
      <c r="L25" s="45">
        <v>10.5</v>
      </c>
      <c r="M25" s="45">
        <v>37.4</v>
      </c>
      <c r="N25" s="45">
        <v>8.1</v>
      </c>
      <c r="O25" s="45">
        <v>1.1599999999999999</v>
      </c>
    </row>
    <row r="26" spans="1:15" x14ac:dyDescent="0.2">
      <c r="A26" s="4"/>
      <c r="B26" s="6" t="s">
        <v>69</v>
      </c>
      <c r="C26" s="6"/>
      <c r="D26" s="45">
        <f>SUM(D10:D25)</f>
        <v>47.338499999999996</v>
      </c>
      <c r="E26" s="45">
        <f t="shared" ref="E26:O26" si="0">SUM(E10:E25)</f>
        <v>48.587000000000003</v>
      </c>
      <c r="F26" s="45">
        <f t="shared" si="0"/>
        <v>202.072</v>
      </c>
      <c r="G26" s="45">
        <f t="shared" si="0"/>
        <v>1370.21</v>
      </c>
      <c r="H26" s="45">
        <f t="shared" si="0"/>
        <v>0.66349999999999998</v>
      </c>
      <c r="I26" s="45">
        <f t="shared" si="0"/>
        <v>35.589999999999996</v>
      </c>
      <c r="J26" s="45">
        <f t="shared" si="0"/>
        <v>0.46500000000000002</v>
      </c>
      <c r="K26" s="45">
        <f t="shared" si="0"/>
        <v>5.83</v>
      </c>
      <c r="L26" s="45">
        <f t="shared" si="0"/>
        <v>626.82000000000005</v>
      </c>
      <c r="M26" s="45">
        <f t="shared" si="0"/>
        <v>901.45600000000013</v>
      </c>
      <c r="N26" s="45">
        <f t="shared" si="0"/>
        <v>142.66399999999999</v>
      </c>
      <c r="O26" s="45">
        <f t="shared" si="0"/>
        <v>7.2509999999999994</v>
      </c>
    </row>
    <row r="29" spans="1:15" x14ac:dyDescent="0.2">
      <c r="A29" s="8" t="s">
        <v>91</v>
      </c>
    </row>
    <row r="30" spans="1:15" x14ac:dyDescent="0.2">
      <c r="A30" s="8" t="s">
        <v>36</v>
      </c>
    </row>
    <row r="31" spans="1:15" x14ac:dyDescent="0.2">
      <c r="A31" s="8" t="s">
        <v>37</v>
      </c>
    </row>
    <row r="32" spans="1:15" x14ac:dyDescent="0.2">
      <c r="A32" s="8" t="s">
        <v>70</v>
      </c>
    </row>
    <row r="34" spans="1:15" x14ac:dyDescent="0.2">
      <c r="A34" s="109" t="s">
        <v>8</v>
      </c>
      <c r="B34" s="109" t="s">
        <v>34</v>
      </c>
      <c r="C34" s="23" t="s">
        <v>39</v>
      </c>
      <c r="D34" s="111" t="s">
        <v>41</v>
      </c>
      <c r="E34" s="111"/>
      <c r="F34" s="112"/>
      <c r="G34" s="26" t="s">
        <v>42</v>
      </c>
      <c r="H34" s="112" t="s">
        <v>44</v>
      </c>
      <c r="I34" s="113"/>
      <c r="J34" s="113"/>
      <c r="K34" s="114"/>
      <c r="L34" s="112" t="s">
        <v>49</v>
      </c>
      <c r="M34" s="113"/>
      <c r="N34" s="113"/>
      <c r="O34" s="114"/>
    </row>
    <row r="35" spans="1:15" x14ac:dyDescent="0.2">
      <c r="A35" s="110"/>
      <c r="B35" s="110"/>
      <c r="C35" s="24" t="s">
        <v>40</v>
      </c>
      <c r="D35" s="21" t="s">
        <v>0</v>
      </c>
      <c r="E35" s="21" t="s">
        <v>1</v>
      </c>
      <c r="F35" s="15" t="s">
        <v>2</v>
      </c>
      <c r="G35" s="25" t="s">
        <v>43</v>
      </c>
      <c r="H35" s="22" t="s">
        <v>45</v>
      </c>
      <c r="I35" s="22" t="s">
        <v>46</v>
      </c>
      <c r="J35" s="22" t="s">
        <v>47</v>
      </c>
      <c r="K35" s="22" t="s">
        <v>48</v>
      </c>
      <c r="L35" s="22" t="s">
        <v>50</v>
      </c>
      <c r="M35" s="22" t="s">
        <v>51</v>
      </c>
      <c r="N35" s="22" t="s">
        <v>52</v>
      </c>
      <c r="O35" s="22" t="s">
        <v>53</v>
      </c>
    </row>
    <row r="36" spans="1:15" x14ac:dyDescent="0.2">
      <c r="A36" s="30">
        <v>1</v>
      </c>
      <c r="B36" s="30">
        <v>2</v>
      </c>
      <c r="C36" s="31">
        <v>3</v>
      </c>
      <c r="D36" s="32">
        <v>4</v>
      </c>
      <c r="E36" s="32">
        <v>5</v>
      </c>
      <c r="F36" s="32">
        <v>6</v>
      </c>
      <c r="G36" s="33">
        <v>7</v>
      </c>
      <c r="H36" s="34">
        <v>8</v>
      </c>
      <c r="I36" s="34">
        <v>9</v>
      </c>
      <c r="J36" s="34">
        <v>10</v>
      </c>
      <c r="K36" s="34">
        <v>11</v>
      </c>
      <c r="L36" s="34">
        <v>12</v>
      </c>
      <c r="M36" s="34">
        <v>13</v>
      </c>
      <c r="N36" s="34">
        <v>14</v>
      </c>
      <c r="O36" s="34">
        <v>15</v>
      </c>
    </row>
    <row r="37" spans="1:15" x14ac:dyDescent="0.2">
      <c r="A37" s="27"/>
      <c r="B37" s="30" t="s">
        <v>59</v>
      </c>
      <c r="C37" s="39"/>
      <c r="D37" s="21"/>
      <c r="E37" s="21"/>
      <c r="F37" s="21"/>
      <c r="G37" s="29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6" t="s">
        <v>92</v>
      </c>
      <c r="B38" s="4" t="s">
        <v>103</v>
      </c>
      <c r="C38" s="6">
        <v>200</v>
      </c>
      <c r="D38" s="45">
        <f>D10*200/150</f>
        <v>15.6</v>
      </c>
      <c r="E38" s="45">
        <f t="shared" ref="E38:O38" si="1">E10*200/150</f>
        <v>15.333333333333334</v>
      </c>
      <c r="F38" s="45">
        <f t="shared" si="1"/>
        <v>29.866666666666667</v>
      </c>
      <c r="G38" s="45">
        <f t="shared" si="1"/>
        <v>268</v>
      </c>
      <c r="H38" s="45">
        <f t="shared" si="1"/>
        <v>0.08</v>
      </c>
      <c r="I38" s="45">
        <f t="shared" si="1"/>
        <v>2.1333333333333333</v>
      </c>
      <c r="J38" s="45">
        <f t="shared" si="1"/>
        <v>2.6666666666666668E-2</v>
      </c>
      <c r="K38" s="45">
        <f t="shared" si="1"/>
        <v>3.2</v>
      </c>
      <c r="L38" s="45">
        <f t="shared" si="1"/>
        <v>149.33333333333334</v>
      </c>
      <c r="M38" s="45">
        <f t="shared" si="1"/>
        <v>186.66666666666666</v>
      </c>
      <c r="N38" s="45">
        <f t="shared" si="1"/>
        <v>25.733333333333334</v>
      </c>
      <c r="O38" s="45">
        <f t="shared" si="1"/>
        <v>0</v>
      </c>
    </row>
    <row r="39" spans="1:15" x14ac:dyDescent="0.2">
      <c r="A39" s="6" t="s">
        <v>227</v>
      </c>
      <c r="B39" s="4" t="s">
        <v>94</v>
      </c>
      <c r="C39" s="6">
        <v>20</v>
      </c>
      <c r="D39" s="45">
        <v>1.32</v>
      </c>
      <c r="E39" s="45">
        <v>2</v>
      </c>
      <c r="F39" s="45">
        <v>5.43</v>
      </c>
      <c r="G39" s="45">
        <v>36.729999999999997</v>
      </c>
      <c r="H39" s="45">
        <v>0</v>
      </c>
      <c r="I39" s="45">
        <v>0.03</v>
      </c>
      <c r="J39" s="45">
        <v>0</v>
      </c>
      <c r="K39" s="45">
        <v>0.05</v>
      </c>
      <c r="L39" s="45">
        <v>11.33</v>
      </c>
      <c r="M39" s="45">
        <v>7.8</v>
      </c>
      <c r="N39" s="45">
        <v>1.04</v>
      </c>
      <c r="O39" s="45">
        <v>0</v>
      </c>
    </row>
    <row r="40" spans="1:15" x14ac:dyDescent="0.2">
      <c r="A40" s="6" t="s">
        <v>76</v>
      </c>
      <c r="B40" s="4" t="s">
        <v>56</v>
      </c>
      <c r="C40" s="6">
        <v>10</v>
      </c>
      <c r="D40" s="45">
        <v>5.6000000000000001E-2</v>
      </c>
      <c r="E40" s="45">
        <v>8.25</v>
      </c>
      <c r="F40" s="45">
        <v>0.08</v>
      </c>
      <c r="G40" s="45">
        <v>74.8</v>
      </c>
      <c r="H40" s="45">
        <v>0</v>
      </c>
      <c r="I40" s="45">
        <v>0</v>
      </c>
      <c r="J40" s="45">
        <v>0.2</v>
      </c>
      <c r="K40" s="45">
        <v>0.02</v>
      </c>
      <c r="L40" s="45">
        <v>1.2</v>
      </c>
      <c r="M40" s="45">
        <v>1.9</v>
      </c>
      <c r="N40" s="45">
        <v>0</v>
      </c>
      <c r="O40" s="45">
        <v>0.02</v>
      </c>
    </row>
    <row r="41" spans="1:15" x14ac:dyDescent="0.2">
      <c r="A41" s="6" t="s">
        <v>95</v>
      </c>
      <c r="B41" s="4" t="s">
        <v>15</v>
      </c>
      <c r="C41" s="6" t="s">
        <v>3</v>
      </c>
      <c r="D41" s="45">
        <f>0.3-0.0075</f>
        <v>0.29249999999999998</v>
      </c>
      <c r="E41" s="45">
        <v>0</v>
      </c>
      <c r="F41" s="45">
        <v>5</v>
      </c>
      <c r="G41" s="45">
        <v>58</v>
      </c>
      <c r="H41" s="45">
        <v>3.0000000000000001E-3</v>
      </c>
      <c r="I41" s="45">
        <v>0</v>
      </c>
      <c r="J41" s="45">
        <v>0</v>
      </c>
      <c r="K41" s="45">
        <v>0</v>
      </c>
      <c r="L41" s="45">
        <v>0.3</v>
      </c>
      <c r="M41" s="45">
        <v>0</v>
      </c>
      <c r="N41" s="45">
        <v>0</v>
      </c>
      <c r="O41" s="45">
        <v>0</v>
      </c>
    </row>
    <row r="42" spans="1:15" x14ac:dyDescent="0.2">
      <c r="A42" s="6" t="s">
        <v>4</v>
      </c>
      <c r="B42" s="4" t="s">
        <v>96</v>
      </c>
      <c r="C42" s="6" t="s">
        <v>228</v>
      </c>
      <c r="D42" s="45">
        <v>3.2</v>
      </c>
      <c r="E42" s="45">
        <v>8.4</v>
      </c>
      <c r="F42" s="45">
        <v>34.25</v>
      </c>
      <c r="G42" s="45">
        <v>125.5</v>
      </c>
      <c r="H42" s="45">
        <v>0.05</v>
      </c>
      <c r="I42" s="45">
        <v>0</v>
      </c>
      <c r="J42" s="45">
        <v>0.1</v>
      </c>
      <c r="K42" s="45">
        <v>0.5</v>
      </c>
      <c r="L42" s="45">
        <v>11.5</v>
      </c>
      <c r="M42" s="45">
        <v>32.5</v>
      </c>
      <c r="N42" s="45">
        <v>5</v>
      </c>
      <c r="O42" s="45">
        <v>0.04</v>
      </c>
    </row>
    <row r="43" spans="1:15" x14ac:dyDescent="0.2">
      <c r="A43" s="6" t="s">
        <v>4</v>
      </c>
      <c r="B43" s="4" t="s">
        <v>12</v>
      </c>
      <c r="C43" s="6">
        <v>30</v>
      </c>
      <c r="D43" s="45">
        <v>2.0099999999999998</v>
      </c>
      <c r="E43" s="45">
        <v>0.24</v>
      </c>
      <c r="F43" s="45">
        <v>12.6</v>
      </c>
      <c r="G43" s="45">
        <v>60.3</v>
      </c>
      <c r="H43" s="45">
        <v>0.04</v>
      </c>
      <c r="I43" s="45">
        <v>0</v>
      </c>
      <c r="J43" s="45">
        <v>0</v>
      </c>
      <c r="K43" s="45">
        <v>0</v>
      </c>
      <c r="L43" s="45">
        <v>10.5</v>
      </c>
      <c r="M43" s="45">
        <v>37.4</v>
      </c>
      <c r="N43" s="45">
        <v>8.1</v>
      </c>
      <c r="O43" s="45">
        <v>1.1599999999999999</v>
      </c>
    </row>
    <row r="44" spans="1:15" x14ac:dyDescent="0.2">
      <c r="A44" s="6" t="s">
        <v>58</v>
      </c>
      <c r="B44" s="4" t="s">
        <v>165</v>
      </c>
      <c r="C44" s="6">
        <v>100</v>
      </c>
      <c r="D44" s="45">
        <v>0.46</v>
      </c>
      <c r="E44" s="45">
        <v>0.46</v>
      </c>
      <c r="F44" s="45">
        <v>11.27</v>
      </c>
      <c r="G44" s="45">
        <v>34.049999999999997</v>
      </c>
      <c r="H44" s="45">
        <v>3.4500000000000003E-2</v>
      </c>
      <c r="I44" s="45">
        <v>17.5</v>
      </c>
      <c r="J44" s="45">
        <v>0</v>
      </c>
      <c r="K44" s="45">
        <v>0.23</v>
      </c>
      <c r="L44" s="45">
        <v>18.399999999999999</v>
      </c>
      <c r="M44" s="45">
        <v>12.65</v>
      </c>
      <c r="N44" s="45">
        <v>10.35</v>
      </c>
      <c r="O44" s="45">
        <v>2.0299999999999998</v>
      </c>
    </row>
    <row r="45" spans="1:15" x14ac:dyDescent="0.2">
      <c r="A45" s="6"/>
      <c r="B45" s="32" t="s">
        <v>60</v>
      </c>
      <c r="C45" s="6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x14ac:dyDescent="0.2">
      <c r="A46" s="6" t="s">
        <v>108</v>
      </c>
      <c r="B46" s="35" t="s">
        <v>107</v>
      </c>
      <c r="C46" s="6">
        <v>100</v>
      </c>
      <c r="D46" s="45">
        <f>D18*100/60</f>
        <v>0.7</v>
      </c>
      <c r="E46" s="45">
        <f t="shared" ref="E46:O46" si="2">E18*100/60</f>
        <v>0.4</v>
      </c>
      <c r="F46" s="45">
        <f t="shared" si="2"/>
        <v>5.8</v>
      </c>
      <c r="G46" s="45">
        <f t="shared" si="2"/>
        <v>49</v>
      </c>
      <c r="H46" s="45">
        <f t="shared" si="2"/>
        <v>0.02</v>
      </c>
      <c r="I46" s="45">
        <f t="shared" si="2"/>
        <v>8.9</v>
      </c>
      <c r="J46" s="45">
        <f t="shared" si="2"/>
        <v>0.1</v>
      </c>
      <c r="K46" s="45">
        <f t="shared" si="2"/>
        <v>0.23333333333333336</v>
      </c>
      <c r="L46" s="45">
        <f t="shared" si="2"/>
        <v>45</v>
      </c>
      <c r="M46" s="45">
        <f t="shared" si="2"/>
        <v>150.4</v>
      </c>
      <c r="N46" s="45">
        <f t="shared" si="2"/>
        <v>17.600000000000001</v>
      </c>
      <c r="O46" s="45">
        <f t="shared" si="2"/>
        <v>0.11666666666666668</v>
      </c>
    </row>
    <row r="47" spans="1:15" x14ac:dyDescent="0.2">
      <c r="A47" s="115" t="s">
        <v>100</v>
      </c>
      <c r="B47" s="18" t="s">
        <v>99</v>
      </c>
      <c r="C47" s="115" t="s">
        <v>190</v>
      </c>
      <c r="D47" s="107">
        <f>D19*250/200</f>
        <v>4.8899999999999997</v>
      </c>
      <c r="E47" s="107">
        <f t="shared" ref="E47:O47" si="3">E19*250/200</f>
        <v>3.6</v>
      </c>
      <c r="F47" s="107">
        <f t="shared" si="3"/>
        <v>15</v>
      </c>
      <c r="G47" s="107">
        <f t="shared" si="3"/>
        <v>267.89999999999998</v>
      </c>
      <c r="H47" s="107">
        <f t="shared" si="3"/>
        <v>0.08</v>
      </c>
      <c r="I47" s="107">
        <f t="shared" si="3"/>
        <v>6.9</v>
      </c>
      <c r="J47" s="107">
        <f t="shared" si="3"/>
        <v>6.2500000000000003E-3</v>
      </c>
      <c r="K47" s="107">
        <f t="shared" si="3"/>
        <v>0.3</v>
      </c>
      <c r="L47" s="107">
        <f t="shared" si="3"/>
        <v>52.25</v>
      </c>
      <c r="M47" s="107">
        <f t="shared" si="3"/>
        <v>86.72</v>
      </c>
      <c r="N47" s="107">
        <f t="shared" si="3"/>
        <v>11.58</v>
      </c>
      <c r="O47" s="107">
        <f t="shared" si="3"/>
        <v>0.21</v>
      </c>
    </row>
    <row r="48" spans="1:15" x14ac:dyDescent="0.2">
      <c r="A48" s="116"/>
      <c r="B48" s="14" t="s">
        <v>188</v>
      </c>
      <c r="C48" s="116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</row>
    <row r="49" spans="1:15" x14ac:dyDescent="0.2">
      <c r="A49" s="6" t="s">
        <v>101</v>
      </c>
      <c r="B49" s="7" t="s">
        <v>102</v>
      </c>
      <c r="C49" s="6">
        <v>180</v>
      </c>
      <c r="D49" s="45">
        <f>D21*180/150</f>
        <v>6.0023999999999997</v>
      </c>
      <c r="E49" s="45">
        <f t="shared" ref="E49:O49" si="4">E21*180/150</f>
        <v>4.68</v>
      </c>
      <c r="F49" s="45">
        <f t="shared" si="4"/>
        <v>49.5</v>
      </c>
      <c r="G49" s="45">
        <f t="shared" si="4"/>
        <v>162</v>
      </c>
      <c r="H49" s="45">
        <f t="shared" si="4"/>
        <v>0.252</v>
      </c>
      <c r="I49" s="45">
        <f t="shared" si="4"/>
        <v>0</v>
      </c>
      <c r="J49" s="45">
        <f t="shared" si="4"/>
        <v>8.4000000000000005E-2</v>
      </c>
      <c r="K49" s="45">
        <f t="shared" si="4"/>
        <v>0</v>
      </c>
      <c r="L49" s="45">
        <f t="shared" si="4"/>
        <v>175.2</v>
      </c>
      <c r="M49" s="45">
        <f t="shared" si="4"/>
        <v>138</v>
      </c>
      <c r="N49" s="45">
        <f t="shared" si="4"/>
        <v>14.4</v>
      </c>
      <c r="O49" s="45">
        <f t="shared" si="4"/>
        <v>1.5599999999999999E-2</v>
      </c>
    </row>
    <row r="50" spans="1:15" x14ac:dyDescent="0.2">
      <c r="A50" s="6" t="s">
        <v>104</v>
      </c>
      <c r="B50" s="7" t="s">
        <v>25</v>
      </c>
      <c r="C50" s="6" t="s">
        <v>106</v>
      </c>
      <c r="D50" s="45">
        <f>D22*100/80</f>
        <v>17.907500000000002</v>
      </c>
      <c r="E50" s="45">
        <f t="shared" ref="E50:O50" si="5">E22*100/80</f>
        <v>12.696250000000001</v>
      </c>
      <c r="F50" s="45">
        <f t="shared" si="5"/>
        <v>2.8899999999999997</v>
      </c>
      <c r="G50" s="45">
        <f t="shared" si="5"/>
        <v>238.63749999999999</v>
      </c>
      <c r="H50" s="45">
        <f t="shared" si="5"/>
        <v>0.1</v>
      </c>
      <c r="I50" s="45">
        <f t="shared" si="5"/>
        <v>2.5</v>
      </c>
      <c r="J50" s="45">
        <f t="shared" si="5"/>
        <v>0</v>
      </c>
      <c r="K50" s="45">
        <f t="shared" si="5"/>
        <v>2.3250000000000002</v>
      </c>
      <c r="L50" s="45">
        <f t="shared" si="5"/>
        <v>273.23750000000001</v>
      </c>
      <c r="M50" s="45">
        <f t="shared" si="5"/>
        <v>398.82499999999999</v>
      </c>
      <c r="N50" s="45">
        <f t="shared" si="5"/>
        <v>67.224999999999994</v>
      </c>
      <c r="O50" s="45">
        <f t="shared" si="5"/>
        <v>2.65</v>
      </c>
    </row>
    <row r="51" spans="1:15" x14ac:dyDescent="0.2">
      <c r="A51" s="6" t="s">
        <v>105</v>
      </c>
      <c r="B51" s="7" t="s">
        <v>26</v>
      </c>
      <c r="C51" s="6">
        <v>200</v>
      </c>
      <c r="D51" s="45">
        <v>0.5</v>
      </c>
      <c r="E51" s="45">
        <v>0</v>
      </c>
      <c r="F51" s="45">
        <v>16</v>
      </c>
      <c r="G51" s="45">
        <v>102</v>
      </c>
      <c r="H51" s="45">
        <v>0.01</v>
      </c>
      <c r="I51" s="45">
        <v>3.6</v>
      </c>
      <c r="J51" s="45">
        <v>0.01</v>
      </c>
      <c r="K51" s="45">
        <v>0</v>
      </c>
      <c r="L51" s="45">
        <v>12</v>
      </c>
      <c r="M51" s="45">
        <v>17</v>
      </c>
      <c r="N51" s="45">
        <v>0</v>
      </c>
      <c r="O51" s="45">
        <v>0.1</v>
      </c>
    </row>
    <row r="52" spans="1:15" x14ac:dyDescent="0.2">
      <c r="A52" s="6" t="s">
        <v>4</v>
      </c>
      <c r="B52" s="4" t="s">
        <v>33</v>
      </c>
      <c r="C52" s="6">
        <v>50</v>
      </c>
      <c r="D52" s="45">
        <v>3.5</v>
      </c>
      <c r="E52" s="45">
        <v>0.5</v>
      </c>
      <c r="F52" s="45">
        <v>34.5</v>
      </c>
      <c r="G52" s="45">
        <v>85</v>
      </c>
      <c r="H52" s="45">
        <v>0.09</v>
      </c>
      <c r="I52" s="45">
        <v>0</v>
      </c>
      <c r="J52" s="45">
        <v>0</v>
      </c>
      <c r="K52" s="45">
        <v>0.49</v>
      </c>
      <c r="L52" s="45">
        <v>11.5</v>
      </c>
      <c r="M52" s="45">
        <v>42</v>
      </c>
      <c r="N52" s="45">
        <v>9.84</v>
      </c>
      <c r="O52" s="45">
        <v>0.95</v>
      </c>
    </row>
    <row r="53" spans="1:15" x14ac:dyDescent="0.2">
      <c r="A53" s="6" t="s">
        <v>4</v>
      </c>
      <c r="B53" s="4" t="s">
        <v>12</v>
      </c>
      <c r="C53" s="6">
        <v>40</v>
      </c>
      <c r="D53" s="45">
        <v>2.68</v>
      </c>
      <c r="E53" s="45">
        <v>0.32</v>
      </c>
      <c r="F53" s="45">
        <v>16.8</v>
      </c>
      <c r="G53" s="45">
        <v>80.400000000000006</v>
      </c>
      <c r="H53" s="45">
        <v>0.05</v>
      </c>
      <c r="I53" s="45">
        <v>0</v>
      </c>
      <c r="J53" s="45">
        <v>0</v>
      </c>
      <c r="K53" s="45">
        <v>0</v>
      </c>
      <c r="L53" s="45">
        <v>14</v>
      </c>
      <c r="M53" s="45">
        <v>49.87</v>
      </c>
      <c r="N53" s="45">
        <v>10.8</v>
      </c>
      <c r="O53" s="45">
        <v>1.55</v>
      </c>
    </row>
    <row r="54" spans="1:15" x14ac:dyDescent="0.2">
      <c r="A54" s="4"/>
      <c r="B54" s="6" t="s">
        <v>69</v>
      </c>
      <c r="C54" s="6"/>
      <c r="D54" s="45">
        <f>SUM(D38:D53)</f>
        <v>59.118400000000001</v>
      </c>
      <c r="E54" s="45">
        <f t="shared" ref="E54:O54" si="6">SUM(E38:E53)</f>
        <v>56.879583333333336</v>
      </c>
      <c r="F54" s="45">
        <f t="shared" si="6"/>
        <v>238.98666666666665</v>
      </c>
      <c r="G54" s="45">
        <f t="shared" si="6"/>
        <v>1642.3174999999999</v>
      </c>
      <c r="H54" s="45">
        <f t="shared" si="6"/>
        <v>0.8095</v>
      </c>
      <c r="I54" s="45">
        <f t="shared" si="6"/>
        <v>41.563333333333333</v>
      </c>
      <c r="J54" s="45">
        <f t="shared" si="6"/>
        <v>0.52691666666666659</v>
      </c>
      <c r="K54" s="45">
        <f t="shared" si="6"/>
        <v>7.3483333333333336</v>
      </c>
      <c r="L54" s="45">
        <f t="shared" si="6"/>
        <v>785.75083333333339</v>
      </c>
      <c r="M54" s="45">
        <f t="shared" si="6"/>
        <v>1161.7316666666666</v>
      </c>
      <c r="N54" s="45">
        <f t="shared" si="6"/>
        <v>181.66833333333335</v>
      </c>
      <c r="O54" s="45">
        <f t="shared" si="6"/>
        <v>8.8422666666666672</v>
      </c>
    </row>
  </sheetData>
  <mergeCells count="38">
    <mergeCell ref="L6:O6"/>
    <mergeCell ref="A19:A20"/>
    <mergeCell ref="C19:C20"/>
    <mergeCell ref="D19:D20"/>
    <mergeCell ref="E19:E20"/>
    <mergeCell ref="F19:F20"/>
    <mergeCell ref="A6:A7"/>
    <mergeCell ref="B6:B7"/>
    <mergeCell ref="D6:F6"/>
    <mergeCell ref="H6:K6"/>
    <mergeCell ref="I19:I20"/>
    <mergeCell ref="J19:J20"/>
    <mergeCell ref="O19:O20"/>
    <mergeCell ref="A34:A35"/>
    <mergeCell ref="B34:B35"/>
    <mergeCell ref="D34:F34"/>
    <mergeCell ref="H34:K34"/>
    <mergeCell ref="L34:O34"/>
    <mergeCell ref="K19:K20"/>
    <mergeCell ref="L19:L20"/>
    <mergeCell ref="F47:F48"/>
    <mergeCell ref="G47:G48"/>
    <mergeCell ref="G19:G20"/>
    <mergeCell ref="H19:H20"/>
    <mergeCell ref="A47:A48"/>
    <mergeCell ref="C47:C48"/>
    <mergeCell ref="D47:D48"/>
    <mergeCell ref="E47:E48"/>
    <mergeCell ref="M19:M20"/>
    <mergeCell ref="N19:N20"/>
    <mergeCell ref="H47:H48"/>
    <mergeCell ref="I47:I48"/>
    <mergeCell ref="N47:N48"/>
    <mergeCell ref="O47:O48"/>
    <mergeCell ref="J47:J48"/>
    <mergeCell ref="K47:K48"/>
    <mergeCell ref="L47:L48"/>
    <mergeCell ref="M47:M48"/>
  </mergeCells>
  <phoneticPr fontId="4" type="noConversion"/>
  <pageMargins left="0.75" right="0.28999999999999998" top="0.39" bottom="0.2" header="0.37" footer="0.25"/>
  <pageSetup paperSize="9" scale="7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opLeftCell="A16" workbookViewId="0">
      <selection activeCell="D60" sqref="D60"/>
    </sheetView>
  </sheetViews>
  <sheetFormatPr defaultRowHeight="12.75" x14ac:dyDescent="0.2"/>
  <cols>
    <col min="1" max="1" width="12.140625" customWidth="1"/>
    <col min="2" max="2" width="43.5703125" customWidth="1"/>
    <col min="3" max="3" width="11.140625" style="1" customWidth="1"/>
    <col min="6" max="6" width="8.140625" customWidth="1"/>
    <col min="7" max="7" width="16.28515625" customWidth="1"/>
  </cols>
  <sheetData>
    <row r="1" spans="1:15" x14ac:dyDescent="0.2">
      <c r="A1" s="8" t="s">
        <v>109</v>
      </c>
    </row>
    <row r="2" spans="1:15" x14ac:dyDescent="0.2">
      <c r="A2" s="8" t="s">
        <v>36</v>
      </c>
    </row>
    <row r="3" spans="1:15" x14ac:dyDescent="0.2">
      <c r="A3" s="8" t="s">
        <v>37</v>
      </c>
    </row>
    <row r="4" spans="1:15" x14ac:dyDescent="0.2">
      <c r="A4" s="8" t="s">
        <v>38</v>
      </c>
    </row>
    <row r="6" spans="1:15" x14ac:dyDescent="0.2">
      <c r="A6" s="109" t="s">
        <v>8</v>
      </c>
      <c r="B6" s="109" t="s">
        <v>34</v>
      </c>
      <c r="C6" s="23" t="s">
        <v>39</v>
      </c>
      <c r="D6" s="111" t="s">
        <v>41</v>
      </c>
      <c r="E6" s="111"/>
      <c r="F6" s="112"/>
      <c r="G6" s="26" t="s">
        <v>42</v>
      </c>
      <c r="H6" s="112" t="s">
        <v>44</v>
      </c>
      <c r="I6" s="113"/>
      <c r="J6" s="113"/>
      <c r="K6" s="114"/>
      <c r="L6" s="112" t="s">
        <v>49</v>
      </c>
      <c r="M6" s="113"/>
      <c r="N6" s="113"/>
      <c r="O6" s="114"/>
    </row>
    <row r="7" spans="1:15" x14ac:dyDescent="0.2">
      <c r="A7" s="110"/>
      <c r="B7" s="110"/>
      <c r="C7" s="24" t="s">
        <v>40</v>
      </c>
      <c r="D7" s="21" t="s">
        <v>0</v>
      </c>
      <c r="E7" s="21" t="s">
        <v>1</v>
      </c>
      <c r="F7" s="15" t="s">
        <v>2</v>
      </c>
      <c r="G7" s="25" t="s">
        <v>43</v>
      </c>
      <c r="H7" s="22" t="s">
        <v>45</v>
      </c>
      <c r="I7" s="22" t="s">
        <v>46</v>
      </c>
      <c r="J7" s="22" t="s">
        <v>47</v>
      </c>
      <c r="K7" s="22" t="s">
        <v>48</v>
      </c>
      <c r="L7" s="22" t="s">
        <v>50</v>
      </c>
      <c r="M7" s="22" t="s">
        <v>51</v>
      </c>
      <c r="N7" s="22" t="s">
        <v>52</v>
      </c>
      <c r="O7" s="22" t="s">
        <v>53</v>
      </c>
    </row>
    <row r="8" spans="1:15" x14ac:dyDescent="0.2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3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x14ac:dyDescent="0.2">
      <c r="A9" s="27"/>
      <c r="B9" s="30" t="s">
        <v>59</v>
      </c>
      <c r="C9" s="28"/>
      <c r="D9" s="21"/>
      <c r="E9" s="21"/>
      <c r="F9" s="21"/>
      <c r="G9" s="29"/>
      <c r="H9" s="22"/>
      <c r="I9" s="22"/>
      <c r="J9" s="22"/>
      <c r="K9" s="22"/>
      <c r="L9" s="22"/>
      <c r="M9" s="22"/>
      <c r="N9" s="22"/>
      <c r="O9" s="22"/>
    </row>
    <row r="10" spans="1:15" x14ac:dyDescent="0.2">
      <c r="A10" s="6" t="s">
        <v>110</v>
      </c>
      <c r="B10" s="4" t="s">
        <v>111</v>
      </c>
      <c r="C10" s="6">
        <v>150</v>
      </c>
      <c r="D10" s="45">
        <v>9.57</v>
      </c>
      <c r="E10" s="45">
        <v>5.21</v>
      </c>
      <c r="F10" s="45">
        <v>11.9</v>
      </c>
      <c r="G10" s="45">
        <v>275.36</v>
      </c>
      <c r="H10" s="45">
        <v>0.15</v>
      </c>
      <c r="I10" s="45">
        <v>7.8049999999999997</v>
      </c>
      <c r="J10" s="45">
        <v>5.8000000000000003E-2</v>
      </c>
      <c r="K10" s="45">
        <v>0.5</v>
      </c>
      <c r="L10" s="45">
        <v>175.75</v>
      </c>
      <c r="M10" s="45">
        <v>220.21</v>
      </c>
      <c r="N10" s="45">
        <v>25.15</v>
      </c>
      <c r="O10" s="45">
        <v>0.2</v>
      </c>
    </row>
    <row r="11" spans="1:15" x14ac:dyDescent="0.2">
      <c r="A11" s="6" t="s">
        <v>76</v>
      </c>
      <c r="B11" s="4" t="s">
        <v>56</v>
      </c>
      <c r="C11" s="6">
        <v>10</v>
      </c>
      <c r="D11" s="45">
        <v>5.6000000000000001E-2</v>
      </c>
      <c r="E11" s="45">
        <v>8.25</v>
      </c>
      <c r="F11" s="45">
        <v>0.08</v>
      </c>
      <c r="G11" s="45">
        <v>74.8</v>
      </c>
      <c r="H11" s="45">
        <v>0</v>
      </c>
      <c r="I11" s="45">
        <v>0</v>
      </c>
      <c r="J11" s="45">
        <v>0.2</v>
      </c>
      <c r="K11" s="45">
        <v>0.02</v>
      </c>
      <c r="L11" s="45">
        <v>1.2</v>
      </c>
      <c r="M11" s="45">
        <v>1.9</v>
      </c>
      <c r="N11" s="45">
        <v>0</v>
      </c>
      <c r="O11" s="45">
        <v>0.02</v>
      </c>
    </row>
    <row r="12" spans="1:15" x14ac:dyDescent="0.2">
      <c r="A12" s="6" t="s">
        <v>77</v>
      </c>
      <c r="B12" s="4" t="s">
        <v>78</v>
      </c>
      <c r="C12" s="6">
        <v>20</v>
      </c>
      <c r="D12" s="45">
        <v>5.68</v>
      </c>
      <c r="E12" s="45">
        <v>6.28</v>
      </c>
      <c r="F12" s="45">
        <v>0.8</v>
      </c>
      <c r="G12" s="45">
        <v>57.6</v>
      </c>
      <c r="H12" s="45">
        <v>0.02</v>
      </c>
      <c r="I12" s="45">
        <v>0.26</v>
      </c>
      <c r="J12" s="45">
        <v>0.04</v>
      </c>
      <c r="K12" s="45">
        <v>0.05</v>
      </c>
      <c r="L12" s="45">
        <v>92</v>
      </c>
      <c r="M12" s="45">
        <v>139.6</v>
      </c>
      <c r="N12" s="45">
        <v>8</v>
      </c>
      <c r="O12" s="45">
        <v>0.18</v>
      </c>
    </row>
    <row r="13" spans="1:15" x14ac:dyDescent="0.2">
      <c r="A13" s="6" t="s">
        <v>224</v>
      </c>
      <c r="B13" s="4" t="s">
        <v>16</v>
      </c>
      <c r="C13" s="6">
        <v>200</v>
      </c>
      <c r="D13" s="45">
        <v>2.5</v>
      </c>
      <c r="E13" s="45">
        <v>3.6</v>
      </c>
      <c r="F13" s="45">
        <v>28.7</v>
      </c>
      <c r="G13" s="45">
        <v>152</v>
      </c>
      <c r="H13" s="45">
        <v>0.02</v>
      </c>
      <c r="I13" s="45">
        <v>0.6</v>
      </c>
      <c r="J13" s="45">
        <v>0.01</v>
      </c>
      <c r="K13" s="45">
        <v>0.06</v>
      </c>
      <c r="L13" s="45">
        <v>120</v>
      </c>
      <c r="M13" s="45">
        <v>47.2</v>
      </c>
      <c r="N13" s="45">
        <v>15.4</v>
      </c>
      <c r="O13" s="45">
        <v>0.4</v>
      </c>
    </row>
    <row r="14" spans="1:15" x14ac:dyDescent="0.2">
      <c r="A14" s="6" t="s">
        <v>4</v>
      </c>
      <c r="B14" s="4" t="s">
        <v>33</v>
      </c>
      <c r="C14" s="6">
        <v>30</v>
      </c>
      <c r="D14" s="45">
        <v>2.1</v>
      </c>
      <c r="E14" s="45">
        <v>0.3</v>
      </c>
      <c r="F14" s="45">
        <v>20.7</v>
      </c>
      <c r="G14" s="45">
        <v>51</v>
      </c>
      <c r="H14" s="45">
        <v>0.05</v>
      </c>
      <c r="I14" s="45">
        <v>0</v>
      </c>
      <c r="J14" s="45">
        <v>0</v>
      </c>
      <c r="K14" s="45">
        <v>0.28999999999999998</v>
      </c>
      <c r="L14" s="45">
        <v>6.9</v>
      </c>
      <c r="M14" s="45">
        <v>25.2</v>
      </c>
      <c r="N14" s="45">
        <v>5.9</v>
      </c>
      <c r="O14" s="45">
        <v>0.56999999999999995</v>
      </c>
    </row>
    <row r="15" spans="1:15" x14ac:dyDescent="0.2">
      <c r="A15" s="6" t="s">
        <v>4</v>
      </c>
      <c r="B15" s="4" t="s">
        <v>12</v>
      </c>
      <c r="C15" s="6">
        <v>20</v>
      </c>
      <c r="D15" s="45">
        <v>1.34</v>
      </c>
      <c r="E15" s="45">
        <v>0.16</v>
      </c>
      <c r="F15" s="45">
        <v>8.4</v>
      </c>
      <c r="G15" s="45">
        <v>40.200000000000003</v>
      </c>
      <c r="H15" s="45">
        <v>0.03</v>
      </c>
      <c r="I15" s="45">
        <v>0</v>
      </c>
      <c r="J15" s="45">
        <v>0</v>
      </c>
      <c r="K15" s="45">
        <v>0</v>
      </c>
      <c r="L15" s="45">
        <v>7</v>
      </c>
      <c r="M15" s="45">
        <v>24.93</v>
      </c>
      <c r="N15" s="45">
        <v>5.4</v>
      </c>
      <c r="O15" s="45">
        <v>0.77</v>
      </c>
    </row>
    <row r="16" spans="1:15" x14ac:dyDescent="0.2">
      <c r="A16" s="6"/>
      <c r="B16" s="32" t="s">
        <v>60</v>
      </c>
      <c r="C16" s="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x14ac:dyDescent="0.2">
      <c r="A17" s="6" t="s">
        <v>97</v>
      </c>
      <c r="B17" s="35" t="s">
        <v>161</v>
      </c>
      <c r="C17" s="6">
        <v>60</v>
      </c>
      <c r="D17" s="45">
        <v>0.98</v>
      </c>
      <c r="E17" s="45">
        <v>3.12</v>
      </c>
      <c r="F17" s="45">
        <v>5.76</v>
      </c>
      <c r="G17" s="45">
        <v>55.2</v>
      </c>
      <c r="H17" s="45">
        <v>3.5999999999999997E-2</v>
      </c>
      <c r="I17" s="45">
        <v>15</v>
      </c>
      <c r="J17" s="45">
        <v>2.4E-2</v>
      </c>
      <c r="K17" s="45">
        <v>9.6000000000000002E-2</v>
      </c>
      <c r="L17" s="45">
        <v>37.6</v>
      </c>
      <c r="M17" s="45">
        <v>18.600000000000001</v>
      </c>
      <c r="N17" s="45">
        <v>12.2</v>
      </c>
      <c r="O17" s="45">
        <v>0.72</v>
      </c>
    </row>
    <row r="18" spans="1:15" x14ac:dyDescent="0.2">
      <c r="A18" s="115" t="s">
        <v>113</v>
      </c>
      <c r="B18" s="18" t="s">
        <v>120</v>
      </c>
      <c r="C18" s="115">
        <v>200</v>
      </c>
      <c r="D18" s="107">
        <v>3.2</v>
      </c>
      <c r="E18" s="107">
        <v>6.2</v>
      </c>
      <c r="F18" s="107">
        <v>39.520000000000003</v>
      </c>
      <c r="G18" s="107">
        <v>101.56</v>
      </c>
      <c r="H18" s="107">
        <v>0</v>
      </c>
      <c r="I18" s="107">
        <v>1.56</v>
      </c>
      <c r="J18" s="107">
        <v>0.04</v>
      </c>
      <c r="K18" s="107">
        <v>0</v>
      </c>
      <c r="L18" s="107">
        <v>139.28</v>
      </c>
      <c r="M18" s="107">
        <v>199.64</v>
      </c>
      <c r="N18" s="107">
        <v>18.32</v>
      </c>
      <c r="O18" s="107">
        <v>0.2</v>
      </c>
    </row>
    <row r="19" spans="1:15" x14ac:dyDescent="0.2">
      <c r="A19" s="116"/>
      <c r="B19" s="14" t="s">
        <v>112</v>
      </c>
      <c r="C19" s="116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5" x14ac:dyDescent="0.2">
      <c r="A20" s="6" t="s">
        <v>114</v>
      </c>
      <c r="B20" s="7" t="s">
        <v>115</v>
      </c>
      <c r="C20" s="6">
        <v>150</v>
      </c>
      <c r="D20" s="45">
        <v>3.04</v>
      </c>
      <c r="E20" s="45">
        <v>4.4880000000000004</v>
      </c>
      <c r="F20" s="45">
        <v>16.896000000000001</v>
      </c>
      <c r="G20" s="45">
        <v>169.92</v>
      </c>
      <c r="H20" s="45">
        <v>0.16</v>
      </c>
      <c r="I20" s="45">
        <v>0.16</v>
      </c>
      <c r="J20" s="45">
        <v>3.2000000000000001E-2</v>
      </c>
      <c r="K20" s="45">
        <v>1.84</v>
      </c>
      <c r="L20" s="45">
        <v>14.96</v>
      </c>
      <c r="M20" s="45">
        <v>83.135999999999996</v>
      </c>
      <c r="N20" s="45">
        <v>3.4239999999999999</v>
      </c>
      <c r="O20" s="45">
        <v>0.22</v>
      </c>
    </row>
    <row r="21" spans="1:15" x14ac:dyDescent="0.2">
      <c r="A21" s="6" t="s">
        <v>116</v>
      </c>
      <c r="B21" s="7" t="s">
        <v>117</v>
      </c>
      <c r="C21" s="6">
        <v>80</v>
      </c>
      <c r="D21" s="45">
        <v>11.86</v>
      </c>
      <c r="E21" s="45">
        <v>6.2</v>
      </c>
      <c r="F21" s="45">
        <v>0.32</v>
      </c>
      <c r="G21" s="45">
        <v>115.2</v>
      </c>
      <c r="H21" s="45">
        <v>6.4000000000000001E-2</v>
      </c>
      <c r="I21" s="45">
        <v>2.3199999999999998</v>
      </c>
      <c r="J21" s="45">
        <v>0</v>
      </c>
      <c r="K21" s="45">
        <v>0.96</v>
      </c>
      <c r="L21" s="45">
        <v>13.32</v>
      </c>
      <c r="M21" s="45">
        <v>101.9</v>
      </c>
      <c r="N21" s="45">
        <v>21.12</v>
      </c>
      <c r="O21" s="45">
        <v>1.02</v>
      </c>
    </row>
    <row r="22" spans="1:15" x14ac:dyDescent="0.2">
      <c r="A22" s="6" t="s">
        <v>118</v>
      </c>
      <c r="B22" s="7" t="s">
        <v>119</v>
      </c>
      <c r="C22" s="6">
        <v>30</v>
      </c>
      <c r="D22" s="45">
        <v>0.61</v>
      </c>
      <c r="E22" s="45">
        <v>2.5</v>
      </c>
      <c r="F22" s="45">
        <v>2.86</v>
      </c>
      <c r="G22" s="45">
        <v>45.82</v>
      </c>
      <c r="H22" s="45">
        <v>1.0999999999999999E-2</v>
      </c>
      <c r="I22" s="45">
        <v>1.365</v>
      </c>
      <c r="J22" s="45">
        <v>1.2500000000000001E-2</v>
      </c>
      <c r="K22" s="45">
        <v>1.5</v>
      </c>
      <c r="L22" s="45">
        <v>5.8</v>
      </c>
      <c r="M22" s="45">
        <v>8.19</v>
      </c>
      <c r="N22" s="45">
        <v>2.38</v>
      </c>
      <c r="O22" s="45">
        <v>0.121</v>
      </c>
    </row>
    <row r="23" spans="1:15" x14ac:dyDescent="0.2">
      <c r="A23" s="6" t="s">
        <v>4</v>
      </c>
      <c r="B23" s="7" t="s">
        <v>28</v>
      </c>
      <c r="C23" s="6">
        <v>200</v>
      </c>
      <c r="D23" s="45">
        <v>0.5</v>
      </c>
      <c r="E23" s="45">
        <v>0</v>
      </c>
      <c r="F23" s="45">
        <v>16.100000000000001</v>
      </c>
      <c r="G23" s="45">
        <v>114</v>
      </c>
      <c r="H23" s="45">
        <v>0.04</v>
      </c>
      <c r="I23" s="45">
        <v>5.75</v>
      </c>
      <c r="J23" s="45">
        <v>0</v>
      </c>
      <c r="K23" s="45">
        <v>0.6</v>
      </c>
      <c r="L23" s="45">
        <v>24</v>
      </c>
      <c r="M23" s="45">
        <v>46</v>
      </c>
      <c r="N23" s="45">
        <v>12</v>
      </c>
      <c r="O23" s="45">
        <v>0.75</v>
      </c>
    </row>
    <row r="24" spans="1:15" x14ac:dyDescent="0.2">
      <c r="A24" s="6" t="s">
        <v>4</v>
      </c>
      <c r="B24" s="4" t="s">
        <v>33</v>
      </c>
      <c r="C24" s="6">
        <v>40</v>
      </c>
      <c r="D24" s="45">
        <v>2.8</v>
      </c>
      <c r="E24" s="45">
        <v>0.4</v>
      </c>
      <c r="F24" s="45">
        <v>27.6</v>
      </c>
      <c r="G24" s="45">
        <v>68</v>
      </c>
      <c r="H24" s="45">
        <v>7.0000000000000007E-2</v>
      </c>
      <c r="I24" s="45">
        <v>0</v>
      </c>
      <c r="J24" s="45">
        <v>0</v>
      </c>
      <c r="K24" s="45">
        <v>0.39</v>
      </c>
      <c r="L24" s="45">
        <v>9.1999999999999993</v>
      </c>
      <c r="M24" s="45">
        <v>33.6</v>
      </c>
      <c r="N24" s="45">
        <v>7.87</v>
      </c>
      <c r="O24" s="45">
        <v>0.76</v>
      </c>
    </row>
    <row r="25" spans="1:15" x14ac:dyDescent="0.2">
      <c r="A25" s="6" t="s">
        <v>4</v>
      </c>
      <c r="B25" s="4" t="s">
        <v>12</v>
      </c>
      <c r="C25" s="6">
        <v>30</v>
      </c>
      <c r="D25" s="45">
        <v>2.0099999999999998</v>
      </c>
      <c r="E25" s="45">
        <v>0.24</v>
      </c>
      <c r="F25" s="45">
        <v>12.6</v>
      </c>
      <c r="G25" s="45">
        <v>60.3</v>
      </c>
      <c r="H25" s="45">
        <v>0.04</v>
      </c>
      <c r="I25" s="45">
        <v>0</v>
      </c>
      <c r="J25" s="45">
        <v>0</v>
      </c>
      <c r="K25" s="45">
        <v>0</v>
      </c>
      <c r="L25" s="45">
        <v>10.5</v>
      </c>
      <c r="M25" s="45">
        <v>37.4</v>
      </c>
      <c r="N25" s="45">
        <v>8.1</v>
      </c>
      <c r="O25" s="45">
        <v>1.1599999999999999</v>
      </c>
    </row>
    <row r="26" spans="1:15" x14ac:dyDescent="0.2">
      <c r="A26" s="4"/>
      <c r="B26" s="6" t="s">
        <v>69</v>
      </c>
      <c r="C26" s="6"/>
      <c r="D26" s="45">
        <f>SUM(D10:D25)</f>
        <v>46.245999999999988</v>
      </c>
      <c r="E26" s="45">
        <f>SUM(E10:E25)</f>
        <v>46.948000000000008</v>
      </c>
      <c r="F26" s="45">
        <f t="shared" ref="F26:O26" si="0">SUM(F10:F25)</f>
        <v>192.23600000000002</v>
      </c>
      <c r="G26" s="45">
        <f t="shared" si="0"/>
        <v>1380.9599999999998</v>
      </c>
      <c r="H26" s="45">
        <f t="shared" si="0"/>
        <v>0.69100000000000006</v>
      </c>
      <c r="I26" s="45">
        <f t="shared" si="0"/>
        <v>34.819999999999993</v>
      </c>
      <c r="J26" s="45">
        <f t="shared" si="0"/>
        <v>0.41650000000000004</v>
      </c>
      <c r="K26" s="45">
        <f t="shared" si="0"/>
        <v>6.306</v>
      </c>
      <c r="L26" s="45">
        <f t="shared" si="0"/>
        <v>657.5100000000001</v>
      </c>
      <c r="M26" s="45">
        <f t="shared" si="0"/>
        <v>987.50599999999997</v>
      </c>
      <c r="N26" s="45">
        <f t="shared" si="0"/>
        <v>145.26400000000001</v>
      </c>
      <c r="O26" s="45">
        <f t="shared" si="0"/>
        <v>7.0910000000000011</v>
      </c>
    </row>
    <row r="28" spans="1:15" x14ac:dyDescent="0.2">
      <c r="A28" s="8" t="s">
        <v>109</v>
      </c>
    </row>
    <row r="29" spans="1:15" x14ac:dyDescent="0.2">
      <c r="A29" s="8" t="s">
        <v>36</v>
      </c>
    </row>
    <row r="30" spans="1:15" x14ac:dyDescent="0.2">
      <c r="A30" s="8" t="s">
        <v>37</v>
      </c>
    </row>
    <row r="31" spans="1:15" x14ac:dyDescent="0.2">
      <c r="A31" s="8" t="s">
        <v>70</v>
      </c>
    </row>
    <row r="33" spans="1:15" x14ac:dyDescent="0.2">
      <c r="A33" s="109" t="s">
        <v>8</v>
      </c>
      <c r="B33" s="109" t="s">
        <v>34</v>
      </c>
      <c r="C33" s="23" t="s">
        <v>39</v>
      </c>
      <c r="D33" s="111" t="s">
        <v>41</v>
      </c>
      <c r="E33" s="111"/>
      <c r="F33" s="112"/>
      <c r="G33" s="26" t="s">
        <v>42</v>
      </c>
      <c r="H33" s="112" t="s">
        <v>44</v>
      </c>
      <c r="I33" s="113"/>
      <c r="J33" s="113"/>
      <c r="K33" s="114"/>
      <c r="L33" s="112" t="s">
        <v>49</v>
      </c>
      <c r="M33" s="113"/>
      <c r="N33" s="113"/>
      <c r="O33" s="114"/>
    </row>
    <row r="34" spans="1:15" x14ac:dyDescent="0.2">
      <c r="A34" s="110"/>
      <c r="B34" s="110"/>
      <c r="C34" s="24" t="s">
        <v>40</v>
      </c>
      <c r="D34" s="21" t="s">
        <v>0</v>
      </c>
      <c r="E34" s="21" t="s">
        <v>1</v>
      </c>
      <c r="F34" s="15" t="s">
        <v>2</v>
      </c>
      <c r="G34" s="25" t="s">
        <v>43</v>
      </c>
      <c r="H34" s="22" t="s">
        <v>45</v>
      </c>
      <c r="I34" s="22" t="s">
        <v>46</v>
      </c>
      <c r="J34" s="22" t="s">
        <v>47</v>
      </c>
      <c r="K34" s="22" t="s">
        <v>48</v>
      </c>
      <c r="L34" s="22" t="s">
        <v>50</v>
      </c>
      <c r="M34" s="22" t="s">
        <v>51</v>
      </c>
      <c r="N34" s="22" t="s">
        <v>52</v>
      </c>
      <c r="O34" s="22" t="s">
        <v>53</v>
      </c>
    </row>
    <row r="35" spans="1:15" x14ac:dyDescent="0.2">
      <c r="A35" s="30">
        <v>1</v>
      </c>
      <c r="B35" s="30">
        <v>2</v>
      </c>
      <c r="C35" s="31">
        <v>3</v>
      </c>
      <c r="D35" s="32">
        <v>4</v>
      </c>
      <c r="E35" s="32">
        <v>5</v>
      </c>
      <c r="F35" s="32">
        <v>6</v>
      </c>
      <c r="G35" s="33">
        <v>7</v>
      </c>
      <c r="H35" s="34">
        <v>8</v>
      </c>
      <c r="I35" s="34">
        <v>9</v>
      </c>
      <c r="J35" s="34">
        <v>10</v>
      </c>
      <c r="K35" s="34">
        <v>11</v>
      </c>
      <c r="L35" s="34">
        <v>12</v>
      </c>
      <c r="M35" s="34">
        <v>13</v>
      </c>
      <c r="N35" s="34">
        <v>14</v>
      </c>
      <c r="O35" s="34">
        <v>15</v>
      </c>
    </row>
    <row r="36" spans="1:15" x14ac:dyDescent="0.2">
      <c r="A36" s="27"/>
      <c r="B36" s="30" t="s">
        <v>59</v>
      </c>
      <c r="C36" s="39"/>
      <c r="D36" s="21"/>
      <c r="E36" s="21"/>
      <c r="F36" s="21"/>
      <c r="G36" s="29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6" t="s">
        <v>110</v>
      </c>
      <c r="B37" s="4" t="s">
        <v>111</v>
      </c>
      <c r="C37" s="6">
        <v>200</v>
      </c>
      <c r="D37" s="45">
        <f>D10*200/150</f>
        <v>12.76</v>
      </c>
      <c r="E37" s="45">
        <f t="shared" ref="E37:O37" si="1">E10*200/150</f>
        <v>6.9466666666666663</v>
      </c>
      <c r="F37" s="45">
        <f t="shared" si="1"/>
        <v>15.866666666666667</v>
      </c>
      <c r="G37" s="45">
        <f t="shared" si="1"/>
        <v>367.14666666666665</v>
      </c>
      <c r="H37" s="45">
        <f t="shared" si="1"/>
        <v>0.2</v>
      </c>
      <c r="I37" s="45">
        <f t="shared" si="1"/>
        <v>10.406666666666666</v>
      </c>
      <c r="J37" s="45">
        <f t="shared" si="1"/>
        <v>7.7333333333333337E-2</v>
      </c>
      <c r="K37" s="45">
        <f t="shared" si="1"/>
        <v>0.66666666666666663</v>
      </c>
      <c r="L37" s="45">
        <f t="shared" si="1"/>
        <v>234.33333333333334</v>
      </c>
      <c r="M37" s="45">
        <f t="shared" si="1"/>
        <v>293.61333333333334</v>
      </c>
      <c r="N37" s="45">
        <f t="shared" si="1"/>
        <v>33.533333333333331</v>
      </c>
      <c r="O37" s="45">
        <f t="shared" si="1"/>
        <v>0.26666666666666666</v>
      </c>
    </row>
    <row r="38" spans="1:15" x14ac:dyDescent="0.2">
      <c r="A38" s="6" t="s">
        <v>76</v>
      </c>
      <c r="B38" s="4" t="s">
        <v>56</v>
      </c>
      <c r="C38" s="6">
        <v>10</v>
      </c>
      <c r="D38" s="45">
        <v>5.6000000000000001E-2</v>
      </c>
      <c r="E38" s="45">
        <v>8.25</v>
      </c>
      <c r="F38" s="45">
        <v>0.08</v>
      </c>
      <c r="G38" s="45">
        <v>74.8</v>
      </c>
      <c r="H38" s="45">
        <v>0</v>
      </c>
      <c r="I38" s="45">
        <v>0</v>
      </c>
      <c r="J38" s="45">
        <v>0.2</v>
      </c>
      <c r="K38" s="45">
        <v>0.02</v>
      </c>
      <c r="L38" s="45">
        <v>1.2</v>
      </c>
      <c r="M38" s="45">
        <v>1.9</v>
      </c>
      <c r="N38" s="45">
        <v>0</v>
      </c>
      <c r="O38" s="45">
        <v>0.02</v>
      </c>
    </row>
    <row r="39" spans="1:15" x14ac:dyDescent="0.2">
      <c r="A39" s="6" t="s">
        <v>77</v>
      </c>
      <c r="B39" s="4" t="s">
        <v>78</v>
      </c>
      <c r="C39" s="6">
        <v>25</v>
      </c>
      <c r="D39" s="45">
        <v>7.1</v>
      </c>
      <c r="E39" s="45">
        <v>7.85</v>
      </c>
      <c r="F39" s="45">
        <v>1</v>
      </c>
      <c r="G39" s="45">
        <v>72</v>
      </c>
      <c r="H39" s="45">
        <v>0.03</v>
      </c>
      <c r="I39" s="45">
        <v>0.32</v>
      </c>
      <c r="J39" s="45">
        <v>0.05</v>
      </c>
      <c r="K39" s="45">
        <v>0.06</v>
      </c>
      <c r="L39" s="45">
        <v>115</v>
      </c>
      <c r="M39" s="45">
        <v>174.5</v>
      </c>
      <c r="N39" s="45">
        <v>10</v>
      </c>
      <c r="O39" s="45">
        <v>0.22</v>
      </c>
    </row>
    <row r="40" spans="1:15" x14ac:dyDescent="0.2">
      <c r="A40" s="6" t="s">
        <v>224</v>
      </c>
      <c r="B40" s="4" t="s">
        <v>16</v>
      </c>
      <c r="C40" s="6">
        <v>200</v>
      </c>
      <c r="D40" s="45">
        <v>2.5</v>
      </c>
      <c r="E40" s="45">
        <v>3.6</v>
      </c>
      <c r="F40" s="45">
        <v>28.7</v>
      </c>
      <c r="G40" s="45">
        <v>152</v>
      </c>
      <c r="H40" s="45">
        <v>0.02</v>
      </c>
      <c r="I40" s="45">
        <v>0.6</v>
      </c>
      <c r="J40" s="45">
        <v>0.01</v>
      </c>
      <c r="K40" s="45">
        <v>0.06</v>
      </c>
      <c r="L40" s="45">
        <v>120</v>
      </c>
      <c r="M40" s="45">
        <v>47.2</v>
      </c>
      <c r="N40" s="45">
        <v>15.4</v>
      </c>
      <c r="O40" s="45">
        <v>0.4</v>
      </c>
    </row>
    <row r="41" spans="1:15" x14ac:dyDescent="0.2">
      <c r="A41" s="6" t="s">
        <v>4</v>
      </c>
      <c r="B41" s="4" t="s">
        <v>33</v>
      </c>
      <c r="C41" s="6">
        <v>40</v>
      </c>
      <c r="D41" s="45">
        <v>2.8</v>
      </c>
      <c r="E41" s="45">
        <v>0.4</v>
      </c>
      <c r="F41" s="45">
        <v>27.6</v>
      </c>
      <c r="G41" s="45">
        <v>68</v>
      </c>
      <c r="H41" s="45">
        <v>7.0000000000000007E-2</v>
      </c>
      <c r="I41" s="45">
        <v>0</v>
      </c>
      <c r="J41" s="45">
        <v>0</v>
      </c>
      <c r="K41" s="45">
        <v>0.39</v>
      </c>
      <c r="L41" s="45">
        <v>9.1999999999999993</v>
      </c>
      <c r="M41" s="45">
        <v>33.6</v>
      </c>
      <c r="N41" s="45">
        <v>7.87</v>
      </c>
      <c r="O41" s="45">
        <v>0.76</v>
      </c>
    </row>
    <row r="42" spans="1:15" x14ac:dyDescent="0.2">
      <c r="A42" s="6" t="s">
        <v>4</v>
      </c>
      <c r="B42" s="4" t="s">
        <v>12</v>
      </c>
      <c r="C42" s="6">
        <v>30</v>
      </c>
      <c r="D42" s="45">
        <v>2.0099999999999998</v>
      </c>
      <c r="E42" s="45">
        <v>0.24</v>
      </c>
      <c r="F42" s="45">
        <v>12.6</v>
      </c>
      <c r="G42" s="45">
        <v>60.3</v>
      </c>
      <c r="H42" s="45">
        <v>0.04</v>
      </c>
      <c r="I42" s="45">
        <v>0</v>
      </c>
      <c r="J42" s="45">
        <v>0</v>
      </c>
      <c r="K42" s="45">
        <v>0</v>
      </c>
      <c r="L42" s="45">
        <v>10.5</v>
      </c>
      <c r="M42" s="45">
        <v>37.4</v>
      </c>
      <c r="N42" s="45">
        <v>8.1</v>
      </c>
      <c r="O42" s="45">
        <v>1.1599999999999999</v>
      </c>
    </row>
    <row r="43" spans="1:15" x14ac:dyDescent="0.2">
      <c r="A43" s="6"/>
      <c r="B43" s="32" t="s">
        <v>60</v>
      </c>
      <c r="C43" s="6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x14ac:dyDescent="0.2">
      <c r="A44" s="6" t="s">
        <v>97</v>
      </c>
      <c r="B44" s="35" t="s">
        <v>161</v>
      </c>
      <c r="C44" s="6">
        <v>100</v>
      </c>
      <c r="D44" s="45">
        <f>D17*100/60</f>
        <v>1.6333333333333333</v>
      </c>
      <c r="E44" s="45">
        <f t="shared" ref="E44:O44" si="2">E17*100/60</f>
        <v>5.2</v>
      </c>
      <c r="F44" s="45">
        <f t="shared" si="2"/>
        <v>9.6</v>
      </c>
      <c r="G44" s="45">
        <f t="shared" si="2"/>
        <v>92</v>
      </c>
      <c r="H44" s="45">
        <f t="shared" si="2"/>
        <v>5.9999999999999991E-2</v>
      </c>
      <c r="I44" s="45">
        <f t="shared" si="2"/>
        <v>25</v>
      </c>
      <c r="J44" s="45">
        <f t="shared" si="2"/>
        <v>0.04</v>
      </c>
      <c r="K44" s="45">
        <f t="shared" si="2"/>
        <v>0.16</v>
      </c>
      <c r="L44" s="45">
        <f t="shared" si="2"/>
        <v>62.666666666666664</v>
      </c>
      <c r="M44" s="45">
        <f t="shared" si="2"/>
        <v>31.000000000000004</v>
      </c>
      <c r="N44" s="45">
        <f t="shared" si="2"/>
        <v>20.333333333333332</v>
      </c>
      <c r="O44" s="45">
        <f t="shared" si="2"/>
        <v>1.2</v>
      </c>
    </row>
    <row r="45" spans="1:15" x14ac:dyDescent="0.2">
      <c r="A45" s="115" t="s">
        <v>113</v>
      </c>
      <c r="B45" s="18" t="s">
        <v>120</v>
      </c>
      <c r="C45" s="115">
        <v>250</v>
      </c>
      <c r="D45" s="107">
        <f>D18*250/200</f>
        <v>4</v>
      </c>
      <c r="E45" s="107">
        <f t="shared" ref="E45:O45" si="3">E18*250/200</f>
        <v>7.75</v>
      </c>
      <c r="F45" s="107">
        <f t="shared" si="3"/>
        <v>49.4</v>
      </c>
      <c r="G45" s="107">
        <f>G18*250/200</f>
        <v>126.95</v>
      </c>
      <c r="H45" s="107">
        <f t="shared" si="3"/>
        <v>0</v>
      </c>
      <c r="I45" s="107">
        <f t="shared" si="3"/>
        <v>1.95</v>
      </c>
      <c r="J45" s="107">
        <f t="shared" si="3"/>
        <v>0.05</v>
      </c>
      <c r="K45" s="107">
        <f t="shared" si="3"/>
        <v>0</v>
      </c>
      <c r="L45" s="107">
        <f t="shared" si="3"/>
        <v>174.1</v>
      </c>
      <c r="M45" s="107">
        <f t="shared" si="3"/>
        <v>249.55</v>
      </c>
      <c r="N45" s="107">
        <f t="shared" si="3"/>
        <v>22.9</v>
      </c>
      <c r="O45" s="107">
        <f t="shared" si="3"/>
        <v>0.25</v>
      </c>
    </row>
    <row r="46" spans="1:15" x14ac:dyDescent="0.2">
      <c r="A46" s="116"/>
      <c r="B46" s="14" t="s">
        <v>112</v>
      </c>
      <c r="C46" s="116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</row>
    <row r="47" spans="1:15" x14ac:dyDescent="0.2">
      <c r="A47" s="6" t="s">
        <v>114</v>
      </c>
      <c r="B47" s="7" t="s">
        <v>115</v>
      </c>
      <c r="C47" s="6">
        <v>180</v>
      </c>
      <c r="D47" s="45">
        <f>D20*180/150</f>
        <v>3.6480000000000001</v>
      </c>
      <c r="E47" s="45">
        <f t="shared" ref="E47:O47" si="4">E20*180/150</f>
        <v>5.3856000000000002</v>
      </c>
      <c r="F47" s="45">
        <f t="shared" si="4"/>
        <v>20.275200000000002</v>
      </c>
      <c r="G47" s="45">
        <f t="shared" si="4"/>
        <v>203.904</v>
      </c>
      <c r="H47" s="45">
        <f t="shared" si="4"/>
        <v>0.192</v>
      </c>
      <c r="I47" s="45">
        <f t="shared" si="4"/>
        <v>0.192</v>
      </c>
      <c r="J47" s="45">
        <f t="shared" si="4"/>
        <v>3.8399999999999997E-2</v>
      </c>
      <c r="K47" s="45">
        <f t="shared" si="4"/>
        <v>2.2079999999999997</v>
      </c>
      <c r="L47" s="45">
        <f t="shared" si="4"/>
        <v>17.952000000000002</v>
      </c>
      <c r="M47" s="45">
        <f t="shared" si="4"/>
        <v>99.763199999999998</v>
      </c>
      <c r="N47" s="45">
        <f t="shared" si="4"/>
        <v>4.1087999999999996</v>
      </c>
      <c r="O47" s="45">
        <f t="shared" si="4"/>
        <v>0.26400000000000001</v>
      </c>
    </row>
    <row r="48" spans="1:15" x14ac:dyDescent="0.2">
      <c r="A48" s="6" t="s">
        <v>116</v>
      </c>
      <c r="B48" s="7" t="s">
        <v>117</v>
      </c>
      <c r="C48" s="6">
        <v>100</v>
      </c>
      <c r="D48" s="45">
        <f>D21*100/80</f>
        <v>14.824999999999999</v>
      </c>
      <c r="E48" s="45">
        <f t="shared" ref="E48:O48" si="5">E21*100/80</f>
        <v>7.75</v>
      </c>
      <c r="F48" s="45">
        <f t="shared" si="5"/>
        <v>0.4</v>
      </c>
      <c r="G48" s="45">
        <f t="shared" si="5"/>
        <v>144</v>
      </c>
      <c r="H48" s="45">
        <f t="shared" si="5"/>
        <v>0.08</v>
      </c>
      <c r="I48" s="45">
        <f t="shared" si="5"/>
        <v>2.8999999999999995</v>
      </c>
      <c r="J48" s="45">
        <f t="shared" si="5"/>
        <v>0</v>
      </c>
      <c r="K48" s="45">
        <f t="shared" si="5"/>
        <v>1.2</v>
      </c>
      <c r="L48" s="45">
        <f t="shared" si="5"/>
        <v>16.649999999999999</v>
      </c>
      <c r="M48" s="45">
        <f t="shared" si="5"/>
        <v>127.375</v>
      </c>
      <c r="N48" s="45">
        <f t="shared" si="5"/>
        <v>26.4</v>
      </c>
      <c r="O48" s="45">
        <f t="shared" si="5"/>
        <v>1.2749999999999999</v>
      </c>
    </row>
    <row r="49" spans="1:15" x14ac:dyDescent="0.2">
      <c r="A49" s="6" t="s">
        <v>118</v>
      </c>
      <c r="B49" s="7" t="s">
        <v>119</v>
      </c>
      <c r="C49" s="6">
        <v>30</v>
      </c>
      <c r="D49" s="45">
        <f>D22</f>
        <v>0.61</v>
      </c>
      <c r="E49" s="45">
        <f t="shared" ref="E49:O49" si="6">E22</f>
        <v>2.5</v>
      </c>
      <c r="F49" s="45">
        <f t="shared" si="6"/>
        <v>2.86</v>
      </c>
      <c r="G49" s="45">
        <f t="shared" si="6"/>
        <v>45.82</v>
      </c>
      <c r="H49" s="45">
        <f t="shared" si="6"/>
        <v>1.0999999999999999E-2</v>
      </c>
      <c r="I49" s="45">
        <f t="shared" si="6"/>
        <v>1.365</v>
      </c>
      <c r="J49" s="45">
        <f t="shared" si="6"/>
        <v>1.2500000000000001E-2</v>
      </c>
      <c r="K49" s="45">
        <f t="shared" si="6"/>
        <v>1.5</v>
      </c>
      <c r="L49" s="45">
        <f t="shared" si="6"/>
        <v>5.8</v>
      </c>
      <c r="M49" s="45">
        <f t="shared" si="6"/>
        <v>8.19</v>
      </c>
      <c r="N49" s="45">
        <f t="shared" si="6"/>
        <v>2.38</v>
      </c>
      <c r="O49" s="45">
        <f t="shared" si="6"/>
        <v>0.121</v>
      </c>
    </row>
    <row r="50" spans="1:15" x14ac:dyDescent="0.2">
      <c r="A50" s="6" t="s">
        <v>4</v>
      </c>
      <c r="B50" s="7" t="s">
        <v>28</v>
      </c>
      <c r="C50" s="6">
        <v>200</v>
      </c>
      <c r="D50" s="45">
        <f>D23</f>
        <v>0.5</v>
      </c>
      <c r="E50" s="45">
        <f t="shared" ref="E50:O50" si="7">E23</f>
        <v>0</v>
      </c>
      <c r="F50" s="45">
        <f t="shared" si="7"/>
        <v>16.100000000000001</v>
      </c>
      <c r="G50" s="45">
        <f t="shared" si="7"/>
        <v>114</v>
      </c>
      <c r="H50" s="45">
        <f t="shared" si="7"/>
        <v>0.04</v>
      </c>
      <c r="I50" s="45">
        <f t="shared" si="7"/>
        <v>5.75</v>
      </c>
      <c r="J50" s="45">
        <f t="shared" si="7"/>
        <v>0</v>
      </c>
      <c r="K50" s="45">
        <f t="shared" si="7"/>
        <v>0.6</v>
      </c>
      <c r="L50" s="45">
        <f t="shared" si="7"/>
        <v>24</v>
      </c>
      <c r="M50" s="45">
        <f t="shared" si="7"/>
        <v>46</v>
      </c>
      <c r="N50" s="45">
        <f t="shared" si="7"/>
        <v>12</v>
      </c>
      <c r="O50" s="45">
        <f t="shared" si="7"/>
        <v>0.75</v>
      </c>
    </row>
    <row r="51" spans="1:15" x14ac:dyDescent="0.2">
      <c r="A51" s="6" t="s">
        <v>4</v>
      </c>
      <c r="B51" s="4" t="s">
        <v>33</v>
      </c>
      <c r="C51" s="6">
        <v>50</v>
      </c>
      <c r="D51" s="45">
        <v>3.5</v>
      </c>
      <c r="E51" s="45">
        <v>0.5</v>
      </c>
      <c r="F51" s="45">
        <v>34.5</v>
      </c>
      <c r="G51" s="45">
        <v>85</v>
      </c>
      <c r="H51" s="45">
        <v>0.09</v>
      </c>
      <c r="I51" s="45">
        <v>0</v>
      </c>
      <c r="J51" s="45">
        <v>0</v>
      </c>
      <c r="K51" s="45">
        <v>0.49</v>
      </c>
      <c r="L51" s="45">
        <v>11.5</v>
      </c>
      <c r="M51" s="45">
        <v>42</v>
      </c>
      <c r="N51" s="45">
        <v>9.84</v>
      </c>
      <c r="O51" s="45">
        <v>0.95</v>
      </c>
    </row>
    <row r="52" spans="1:15" x14ac:dyDescent="0.2">
      <c r="A52" s="6" t="s">
        <v>4</v>
      </c>
      <c r="B52" s="4" t="s">
        <v>12</v>
      </c>
      <c r="C52" s="6">
        <v>40</v>
      </c>
      <c r="D52" s="45">
        <v>2.68</v>
      </c>
      <c r="E52" s="45">
        <v>0.32</v>
      </c>
      <c r="F52" s="45">
        <v>16.8</v>
      </c>
      <c r="G52" s="45">
        <v>80.400000000000006</v>
      </c>
      <c r="H52" s="45">
        <v>0.05</v>
      </c>
      <c r="I52" s="45">
        <v>0</v>
      </c>
      <c r="J52" s="45">
        <v>0</v>
      </c>
      <c r="K52" s="45">
        <v>0</v>
      </c>
      <c r="L52" s="45">
        <v>14</v>
      </c>
      <c r="M52" s="45">
        <v>49.87</v>
      </c>
      <c r="N52" s="45">
        <v>10.8</v>
      </c>
      <c r="O52" s="45">
        <v>1.55</v>
      </c>
    </row>
    <row r="53" spans="1:15" x14ac:dyDescent="0.2">
      <c r="A53" s="4"/>
      <c r="B53" s="5" t="s">
        <v>69</v>
      </c>
      <c r="C53" s="5"/>
      <c r="D53" s="52">
        <f>SUM(D37:D52)</f>
        <v>58.622333333333337</v>
      </c>
      <c r="E53" s="52">
        <f t="shared" ref="E53:O53" si="8">SUM(E37:E52)</f>
        <v>56.692266666666661</v>
      </c>
      <c r="F53" s="52">
        <f t="shared" si="8"/>
        <v>235.7818666666667</v>
      </c>
      <c r="G53" s="52">
        <f t="shared" si="8"/>
        <v>1686.3206666666667</v>
      </c>
      <c r="H53" s="52">
        <f t="shared" si="8"/>
        <v>0.88300000000000001</v>
      </c>
      <c r="I53" s="52">
        <f t="shared" si="8"/>
        <v>48.483666666666672</v>
      </c>
      <c r="J53" s="52">
        <f t="shared" si="8"/>
        <v>0.47823333333333329</v>
      </c>
      <c r="K53" s="52">
        <f t="shared" si="8"/>
        <v>7.3546666666666667</v>
      </c>
      <c r="L53" s="52">
        <f t="shared" si="8"/>
        <v>816.90199999999993</v>
      </c>
      <c r="M53" s="52">
        <f t="shared" si="8"/>
        <v>1241.9615333333331</v>
      </c>
      <c r="N53" s="52">
        <f t="shared" si="8"/>
        <v>183.66546666666667</v>
      </c>
      <c r="O53" s="52">
        <f t="shared" si="8"/>
        <v>9.1866666666666674</v>
      </c>
    </row>
    <row r="54" spans="1:15" x14ac:dyDescent="0.2">
      <c r="A54" s="16"/>
      <c r="B54" s="17"/>
      <c r="C54" s="17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2">
      <c r="A55" t="s">
        <v>98</v>
      </c>
    </row>
  </sheetData>
  <mergeCells count="38">
    <mergeCell ref="L6:O6"/>
    <mergeCell ref="A18:A19"/>
    <mergeCell ref="C18:C19"/>
    <mergeCell ref="D18:D19"/>
    <mergeCell ref="E18:E19"/>
    <mergeCell ref="F18:F19"/>
    <mergeCell ref="A6:A7"/>
    <mergeCell ref="B6:B7"/>
    <mergeCell ref="D6:F6"/>
    <mergeCell ref="H6:K6"/>
    <mergeCell ref="I18:I19"/>
    <mergeCell ref="J18:J19"/>
    <mergeCell ref="O18:O19"/>
    <mergeCell ref="A33:A34"/>
    <mergeCell ref="B33:B34"/>
    <mergeCell ref="D33:F33"/>
    <mergeCell ref="H33:K33"/>
    <mergeCell ref="L33:O33"/>
    <mergeCell ref="K18:K19"/>
    <mergeCell ref="L18:L19"/>
    <mergeCell ref="F45:F46"/>
    <mergeCell ref="G45:G46"/>
    <mergeCell ref="G18:G19"/>
    <mergeCell ref="H18:H19"/>
    <mergeCell ref="A45:A46"/>
    <mergeCell ref="C45:C46"/>
    <mergeCell ref="D45:D46"/>
    <mergeCell ref="E45:E46"/>
    <mergeCell ref="M18:M19"/>
    <mergeCell ref="N18:N19"/>
    <mergeCell ref="H45:H46"/>
    <mergeCell ref="I45:I46"/>
    <mergeCell ref="N45:N46"/>
    <mergeCell ref="O45:O46"/>
    <mergeCell ref="J45:J46"/>
    <mergeCell ref="K45:K46"/>
    <mergeCell ref="L45:L46"/>
    <mergeCell ref="M45:M46"/>
  </mergeCells>
  <phoneticPr fontId="4" type="noConversion"/>
  <pageMargins left="0.78740157480314965" right="0.27559055118110237" top="0.39370078740157483" bottom="0.28000000000000003" header="0.35433070866141736" footer="0.31496062992125984"/>
  <pageSetup paperSize="9" scale="7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opLeftCell="A22" workbookViewId="0">
      <selection activeCell="A52" sqref="A52:IV52"/>
    </sheetView>
  </sheetViews>
  <sheetFormatPr defaultRowHeight="12.75" x14ac:dyDescent="0.2"/>
  <cols>
    <col min="1" max="1" width="14.42578125" customWidth="1"/>
    <col min="2" max="2" width="47" customWidth="1"/>
    <col min="3" max="3" width="11.140625" style="1" customWidth="1"/>
    <col min="6" max="6" width="8.140625" customWidth="1"/>
    <col min="7" max="7" width="16.28515625" customWidth="1"/>
    <col min="15" max="15" width="9.5703125" customWidth="1"/>
  </cols>
  <sheetData>
    <row r="1" spans="1:15" x14ac:dyDescent="0.2">
      <c r="A1" s="8" t="s">
        <v>121</v>
      </c>
    </row>
    <row r="2" spans="1:15" x14ac:dyDescent="0.2">
      <c r="A2" s="8" t="s">
        <v>36</v>
      </c>
    </row>
    <row r="3" spans="1:15" x14ac:dyDescent="0.2">
      <c r="A3" s="8" t="s">
        <v>37</v>
      </c>
    </row>
    <row r="4" spans="1:15" x14ac:dyDescent="0.2">
      <c r="A4" s="8" t="s">
        <v>38</v>
      </c>
    </row>
    <row r="6" spans="1:15" x14ac:dyDescent="0.2">
      <c r="A6" s="109" t="s">
        <v>8</v>
      </c>
      <c r="B6" s="109" t="s">
        <v>34</v>
      </c>
      <c r="C6" s="23" t="s">
        <v>39</v>
      </c>
      <c r="D6" s="111" t="s">
        <v>41</v>
      </c>
      <c r="E6" s="111"/>
      <c r="F6" s="112"/>
      <c r="G6" s="26" t="s">
        <v>42</v>
      </c>
      <c r="H6" s="112" t="s">
        <v>44</v>
      </c>
      <c r="I6" s="113"/>
      <c r="J6" s="113"/>
      <c r="K6" s="114"/>
      <c r="L6" s="112" t="s">
        <v>49</v>
      </c>
      <c r="M6" s="113"/>
      <c r="N6" s="113"/>
      <c r="O6" s="114"/>
    </row>
    <row r="7" spans="1:15" x14ac:dyDescent="0.2">
      <c r="A7" s="110"/>
      <c r="B7" s="110"/>
      <c r="C7" s="24" t="s">
        <v>40</v>
      </c>
      <c r="D7" s="21" t="s">
        <v>0</v>
      </c>
      <c r="E7" s="21" t="s">
        <v>1</v>
      </c>
      <c r="F7" s="15" t="s">
        <v>2</v>
      </c>
      <c r="G7" s="25" t="s">
        <v>43</v>
      </c>
      <c r="H7" s="22" t="s">
        <v>45</v>
      </c>
      <c r="I7" s="22" t="s">
        <v>46</v>
      </c>
      <c r="J7" s="22" t="s">
        <v>47</v>
      </c>
      <c r="K7" s="22" t="s">
        <v>48</v>
      </c>
      <c r="L7" s="22" t="s">
        <v>50</v>
      </c>
      <c r="M7" s="22" t="s">
        <v>51</v>
      </c>
      <c r="N7" s="22" t="s">
        <v>52</v>
      </c>
      <c r="O7" s="22" t="s">
        <v>53</v>
      </c>
    </row>
    <row r="8" spans="1:15" x14ac:dyDescent="0.2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3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x14ac:dyDescent="0.2">
      <c r="A9" s="27"/>
      <c r="B9" s="30" t="s">
        <v>59</v>
      </c>
      <c r="C9" s="28"/>
      <c r="D9" s="21"/>
      <c r="E9" s="21"/>
      <c r="F9" s="21"/>
      <c r="G9" s="29"/>
      <c r="H9" s="22"/>
      <c r="I9" s="22"/>
      <c r="J9" s="22"/>
      <c r="K9" s="22"/>
      <c r="L9" s="22"/>
      <c r="M9" s="22"/>
      <c r="N9" s="22"/>
      <c r="O9" s="22"/>
    </row>
    <row r="10" spans="1:15" x14ac:dyDescent="0.2">
      <c r="A10" s="6" t="s">
        <v>122</v>
      </c>
      <c r="B10" s="4" t="s">
        <v>123</v>
      </c>
      <c r="C10" s="6">
        <v>150</v>
      </c>
      <c r="D10" s="45">
        <v>5.56</v>
      </c>
      <c r="E10" s="45">
        <v>7.41</v>
      </c>
      <c r="F10" s="45">
        <v>35.15</v>
      </c>
      <c r="G10" s="45">
        <v>244.45</v>
      </c>
      <c r="H10" s="45">
        <v>0.05</v>
      </c>
      <c r="I10" s="45">
        <v>0.4</v>
      </c>
      <c r="J10" s="45">
        <v>0.19</v>
      </c>
      <c r="K10" s="45">
        <v>0.7</v>
      </c>
      <c r="L10" s="45">
        <v>107.05</v>
      </c>
      <c r="M10" s="45">
        <v>107</v>
      </c>
      <c r="N10" s="45">
        <v>16.7</v>
      </c>
      <c r="O10" s="45">
        <v>0.56499999999999995</v>
      </c>
    </row>
    <row r="11" spans="1:15" x14ac:dyDescent="0.2">
      <c r="A11" s="6" t="s">
        <v>76</v>
      </c>
      <c r="B11" s="4" t="s">
        <v>56</v>
      </c>
      <c r="C11" s="6">
        <v>10</v>
      </c>
      <c r="D11" s="45">
        <v>5.6000000000000001E-2</v>
      </c>
      <c r="E11" s="45">
        <v>8.25</v>
      </c>
      <c r="F11" s="45">
        <v>0.08</v>
      </c>
      <c r="G11" s="45">
        <v>74.8</v>
      </c>
      <c r="H11" s="45">
        <v>0</v>
      </c>
      <c r="I11" s="45">
        <v>0</v>
      </c>
      <c r="J11" s="45">
        <v>0.2</v>
      </c>
      <c r="K11" s="45">
        <v>0.02</v>
      </c>
      <c r="L11" s="45">
        <v>1.2</v>
      </c>
      <c r="M11" s="45">
        <v>1.9</v>
      </c>
      <c r="N11" s="45">
        <v>0</v>
      </c>
      <c r="O11" s="45">
        <v>0.02</v>
      </c>
    </row>
    <row r="12" spans="1:15" x14ac:dyDescent="0.2">
      <c r="A12" s="6" t="s">
        <v>95</v>
      </c>
      <c r="B12" s="4" t="s">
        <v>17</v>
      </c>
      <c r="C12" s="6" t="s">
        <v>18</v>
      </c>
      <c r="D12" s="45">
        <v>1.64</v>
      </c>
      <c r="E12" s="45">
        <v>1.64</v>
      </c>
      <c r="F12" s="45">
        <v>3.38</v>
      </c>
      <c r="G12" s="45">
        <v>130</v>
      </c>
      <c r="H12" s="45">
        <v>0.1</v>
      </c>
      <c r="I12" s="45">
        <v>0</v>
      </c>
      <c r="J12" s="45">
        <v>0</v>
      </c>
      <c r="K12" s="45">
        <v>0</v>
      </c>
      <c r="L12" s="45">
        <v>95.66</v>
      </c>
      <c r="M12" s="45">
        <v>45.76</v>
      </c>
      <c r="N12" s="45">
        <v>4.68</v>
      </c>
      <c r="O12" s="45">
        <v>0.57999999999999996</v>
      </c>
    </row>
    <row r="13" spans="1:15" x14ac:dyDescent="0.2">
      <c r="A13" s="6" t="s">
        <v>4</v>
      </c>
      <c r="B13" s="4" t="s">
        <v>124</v>
      </c>
      <c r="C13" s="6" t="s">
        <v>182</v>
      </c>
      <c r="D13" s="45">
        <v>3.99</v>
      </c>
      <c r="E13" s="45">
        <v>5.96</v>
      </c>
      <c r="F13" s="45">
        <v>28.05</v>
      </c>
      <c r="G13" s="45">
        <v>182</v>
      </c>
      <c r="H13" s="45">
        <v>0</v>
      </c>
      <c r="I13" s="45">
        <v>0</v>
      </c>
      <c r="J13" s="45">
        <v>1.9E-2</v>
      </c>
      <c r="K13" s="45">
        <v>0.3</v>
      </c>
      <c r="L13" s="45">
        <v>11</v>
      </c>
      <c r="M13" s="45">
        <v>40</v>
      </c>
      <c r="N13" s="45">
        <v>7</v>
      </c>
      <c r="O13" s="45">
        <v>9.5000000000000001E-2</v>
      </c>
    </row>
    <row r="14" spans="1:15" x14ac:dyDescent="0.2">
      <c r="A14" s="6" t="s">
        <v>4</v>
      </c>
      <c r="B14" s="4" t="s">
        <v>12</v>
      </c>
      <c r="C14" s="6">
        <v>20</v>
      </c>
      <c r="D14" s="45">
        <v>1.34</v>
      </c>
      <c r="E14" s="45">
        <v>0.16</v>
      </c>
      <c r="F14" s="45">
        <v>8.4</v>
      </c>
      <c r="G14" s="45">
        <v>40.200000000000003</v>
      </c>
      <c r="H14" s="45">
        <v>0.03</v>
      </c>
      <c r="I14" s="45">
        <v>0</v>
      </c>
      <c r="J14" s="45">
        <v>0</v>
      </c>
      <c r="K14" s="45">
        <v>0</v>
      </c>
      <c r="L14" s="45">
        <v>7</v>
      </c>
      <c r="M14" s="45">
        <v>24.93</v>
      </c>
      <c r="N14" s="45">
        <v>5.4</v>
      </c>
      <c r="O14" s="45">
        <v>0.77</v>
      </c>
    </row>
    <row r="15" spans="1:15" x14ac:dyDescent="0.2">
      <c r="A15" s="6"/>
      <c r="B15" s="32" t="s">
        <v>60</v>
      </c>
      <c r="C15" s="6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x14ac:dyDescent="0.2">
      <c r="A16" s="6" t="s">
        <v>125</v>
      </c>
      <c r="B16" s="35" t="s">
        <v>29</v>
      </c>
      <c r="C16" s="6">
        <v>60</v>
      </c>
      <c r="D16" s="45">
        <v>0.3</v>
      </c>
      <c r="E16" s="45">
        <v>0</v>
      </c>
      <c r="F16" s="45">
        <v>2.1</v>
      </c>
      <c r="G16" s="45">
        <v>8.5</v>
      </c>
      <c r="H16" s="45">
        <v>0.03</v>
      </c>
      <c r="I16" s="45">
        <v>19.05</v>
      </c>
      <c r="J16" s="45">
        <v>0</v>
      </c>
      <c r="K16" s="45">
        <v>0.01</v>
      </c>
      <c r="L16" s="45">
        <v>37</v>
      </c>
      <c r="M16" s="45">
        <v>49</v>
      </c>
      <c r="N16" s="45">
        <v>10</v>
      </c>
      <c r="O16" s="45">
        <v>0.3</v>
      </c>
    </row>
    <row r="17" spans="1:15" x14ac:dyDescent="0.2">
      <c r="A17" s="37" t="s">
        <v>194</v>
      </c>
      <c r="B17" s="18" t="s">
        <v>128</v>
      </c>
      <c r="C17" s="37" t="s">
        <v>129</v>
      </c>
      <c r="D17" s="49">
        <v>9.01</v>
      </c>
      <c r="E17" s="49">
        <v>4</v>
      </c>
      <c r="F17" s="49">
        <v>15.25</v>
      </c>
      <c r="G17" s="49">
        <v>169.76</v>
      </c>
      <c r="H17" s="49">
        <v>0.24</v>
      </c>
      <c r="I17" s="49">
        <v>6.96</v>
      </c>
      <c r="J17" s="49">
        <v>0</v>
      </c>
      <c r="K17" s="49">
        <v>1.1759999999999999</v>
      </c>
      <c r="L17" s="49">
        <v>138.47999999999999</v>
      </c>
      <c r="M17" s="49">
        <v>190.84</v>
      </c>
      <c r="N17" s="49">
        <v>8.7200000000000006</v>
      </c>
      <c r="O17" s="49">
        <v>0.16</v>
      </c>
    </row>
    <row r="18" spans="1:15" x14ac:dyDescent="0.2">
      <c r="A18" s="6" t="s">
        <v>130</v>
      </c>
      <c r="B18" s="7" t="s">
        <v>131</v>
      </c>
      <c r="C18" s="6">
        <v>150</v>
      </c>
      <c r="D18" s="45">
        <v>8.8000000000000007</v>
      </c>
      <c r="E18" s="45">
        <v>7.8</v>
      </c>
      <c r="F18" s="45">
        <v>42.6</v>
      </c>
      <c r="G18" s="45">
        <v>180</v>
      </c>
      <c r="H18" s="45">
        <v>0.06</v>
      </c>
      <c r="I18" s="45">
        <v>0</v>
      </c>
      <c r="J18" s="45">
        <v>0</v>
      </c>
      <c r="K18" s="45">
        <v>1.3</v>
      </c>
      <c r="L18" s="45">
        <v>16.600000000000001</v>
      </c>
      <c r="M18" s="45">
        <v>146</v>
      </c>
      <c r="N18" s="45">
        <v>48.2</v>
      </c>
      <c r="O18" s="45">
        <v>0.75</v>
      </c>
    </row>
    <row r="19" spans="1:15" x14ac:dyDescent="0.2">
      <c r="A19" s="6" t="s">
        <v>229</v>
      </c>
      <c r="B19" s="7" t="s">
        <v>31</v>
      </c>
      <c r="C19" s="6">
        <v>80</v>
      </c>
      <c r="D19" s="45">
        <v>9.52</v>
      </c>
      <c r="E19" s="45">
        <v>9.02</v>
      </c>
      <c r="F19" s="45">
        <v>6.76</v>
      </c>
      <c r="G19" s="45">
        <v>165.6</v>
      </c>
      <c r="H19" s="45">
        <v>0.05</v>
      </c>
      <c r="I19" s="45">
        <v>0</v>
      </c>
      <c r="J19" s="45">
        <v>0</v>
      </c>
      <c r="K19" s="45">
        <v>0</v>
      </c>
      <c r="L19" s="45">
        <v>176.26</v>
      </c>
      <c r="M19" s="45">
        <v>223.2</v>
      </c>
      <c r="N19" s="45">
        <v>19.059999999999999</v>
      </c>
      <c r="O19" s="45">
        <v>1.08</v>
      </c>
    </row>
    <row r="20" spans="1:15" x14ac:dyDescent="0.2">
      <c r="A20" s="6" t="s">
        <v>118</v>
      </c>
      <c r="B20" s="43" t="s">
        <v>119</v>
      </c>
      <c r="C20" s="6">
        <v>30</v>
      </c>
      <c r="D20" s="45">
        <v>0.61</v>
      </c>
      <c r="E20" s="45">
        <v>2.5</v>
      </c>
      <c r="F20" s="45">
        <v>2.86</v>
      </c>
      <c r="G20" s="45">
        <v>45.82</v>
      </c>
      <c r="H20" s="45">
        <v>1.0999999999999999E-2</v>
      </c>
      <c r="I20" s="45">
        <v>1.365</v>
      </c>
      <c r="J20" s="45">
        <v>1.2500000000000001E-2</v>
      </c>
      <c r="K20" s="45">
        <v>1.5</v>
      </c>
      <c r="L20" s="45">
        <v>5.8</v>
      </c>
      <c r="M20" s="45">
        <v>8.19</v>
      </c>
      <c r="N20" s="45">
        <v>2.38</v>
      </c>
      <c r="O20" s="45">
        <v>0.121</v>
      </c>
    </row>
    <row r="21" spans="1:15" x14ac:dyDescent="0.2">
      <c r="A21" s="6" t="s">
        <v>67</v>
      </c>
      <c r="B21" s="7" t="s">
        <v>68</v>
      </c>
      <c r="C21" s="6">
        <v>200</v>
      </c>
      <c r="D21" s="45">
        <v>0.5</v>
      </c>
      <c r="E21" s="45">
        <v>0</v>
      </c>
      <c r="F21" s="45">
        <v>16.100000000000001</v>
      </c>
      <c r="G21" s="45">
        <v>114</v>
      </c>
      <c r="H21" s="45">
        <v>0.04</v>
      </c>
      <c r="I21" s="45">
        <v>5.75</v>
      </c>
      <c r="J21" s="45">
        <v>0</v>
      </c>
      <c r="K21" s="45">
        <v>0.6</v>
      </c>
      <c r="L21" s="45">
        <v>24</v>
      </c>
      <c r="M21" s="45">
        <v>46</v>
      </c>
      <c r="N21" s="45">
        <v>12</v>
      </c>
      <c r="O21" s="45">
        <v>0.75</v>
      </c>
    </row>
    <row r="22" spans="1:15" x14ac:dyDescent="0.2">
      <c r="A22" s="6" t="s">
        <v>4</v>
      </c>
      <c r="B22" s="4" t="s">
        <v>33</v>
      </c>
      <c r="C22" s="6">
        <v>40</v>
      </c>
      <c r="D22" s="45">
        <v>2.8</v>
      </c>
      <c r="E22" s="45">
        <v>0.4</v>
      </c>
      <c r="F22" s="45">
        <v>27.6</v>
      </c>
      <c r="G22" s="45">
        <v>68</v>
      </c>
      <c r="H22" s="45">
        <v>7.0000000000000007E-2</v>
      </c>
      <c r="I22" s="45">
        <v>0</v>
      </c>
      <c r="J22" s="45">
        <v>0</v>
      </c>
      <c r="K22" s="45">
        <v>0.39</v>
      </c>
      <c r="L22" s="45">
        <v>9.1999999999999993</v>
      </c>
      <c r="M22" s="45">
        <v>33.6</v>
      </c>
      <c r="N22" s="45">
        <v>7.87</v>
      </c>
      <c r="O22" s="45">
        <v>0.76</v>
      </c>
    </row>
    <row r="23" spans="1:15" x14ac:dyDescent="0.2">
      <c r="A23" s="6" t="s">
        <v>4</v>
      </c>
      <c r="B23" s="4" t="s">
        <v>12</v>
      </c>
      <c r="C23" s="6">
        <v>30</v>
      </c>
      <c r="D23" s="45">
        <v>2.0099999999999998</v>
      </c>
      <c r="E23" s="45">
        <v>0.24</v>
      </c>
      <c r="F23" s="45">
        <v>12.6</v>
      </c>
      <c r="G23" s="45">
        <v>60.3</v>
      </c>
      <c r="H23" s="45">
        <v>0.04</v>
      </c>
      <c r="I23" s="45">
        <v>0</v>
      </c>
      <c r="J23" s="45">
        <v>0</v>
      </c>
      <c r="K23" s="45">
        <v>0</v>
      </c>
      <c r="L23" s="45">
        <v>10.5</v>
      </c>
      <c r="M23" s="45">
        <v>37.4</v>
      </c>
      <c r="N23" s="45">
        <v>8.1</v>
      </c>
      <c r="O23" s="45">
        <v>1.1599999999999999</v>
      </c>
    </row>
    <row r="24" spans="1:15" x14ac:dyDescent="0.2">
      <c r="A24" s="4"/>
      <c r="B24" s="6" t="s">
        <v>69</v>
      </c>
      <c r="C24" s="6"/>
      <c r="D24" s="45">
        <f>SUM(D10:D23)</f>
        <v>46.135999999999996</v>
      </c>
      <c r="E24" s="45">
        <f t="shared" ref="E24:O24" si="0">SUM(E10:E23)</f>
        <v>47.379999999999995</v>
      </c>
      <c r="F24" s="45">
        <f t="shared" si="0"/>
        <v>200.92999999999998</v>
      </c>
      <c r="G24" s="45">
        <f t="shared" si="0"/>
        <v>1483.4299999999998</v>
      </c>
      <c r="H24" s="45">
        <f t="shared" si="0"/>
        <v>0.72100000000000009</v>
      </c>
      <c r="I24" s="45">
        <f t="shared" si="0"/>
        <v>33.524999999999999</v>
      </c>
      <c r="J24" s="45">
        <f t="shared" si="0"/>
        <v>0.42150000000000004</v>
      </c>
      <c r="K24" s="45">
        <f t="shared" si="0"/>
        <v>5.9959999999999996</v>
      </c>
      <c r="L24" s="45">
        <f t="shared" si="0"/>
        <v>639.75</v>
      </c>
      <c r="M24" s="45">
        <f t="shared" si="0"/>
        <v>953.82000000000016</v>
      </c>
      <c r="N24" s="45">
        <f t="shared" si="0"/>
        <v>150.10999999999999</v>
      </c>
      <c r="O24" s="45">
        <f t="shared" si="0"/>
        <v>7.1110000000000007</v>
      </c>
    </row>
    <row r="27" spans="1:15" x14ac:dyDescent="0.2">
      <c r="A27" s="8" t="s">
        <v>121</v>
      </c>
    </row>
    <row r="28" spans="1:15" x14ac:dyDescent="0.2">
      <c r="A28" s="8" t="s">
        <v>36</v>
      </c>
    </row>
    <row r="29" spans="1:15" x14ac:dyDescent="0.2">
      <c r="A29" s="8" t="s">
        <v>37</v>
      </c>
    </row>
    <row r="30" spans="1:15" x14ac:dyDescent="0.2">
      <c r="A30" s="8" t="s">
        <v>70</v>
      </c>
    </row>
    <row r="32" spans="1:15" x14ac:dyDescent="0.2">
      <c r="A32" s="109" t="s">
        <v>8</v>
      </c>
      <c r="B32" s="109" t="s">
        <v>34</v>
      </c>
      <c r="C32" s="23" t="s">
        <v>39</v>
      </c>
      <c r="D32" s="111" t="s">
        <v>41</v>
      </c>
      <c r="E32" s="111"/>
      <c r="F32" s="112"/>
      <c r="G32" s="26" t="s">
        <v>42</v>
      </c>
      <c r="H32" s="112" t="s">
        <v>44</v>
      </c>
      <c r="I32" s="113"/>
      <c r="J32" s="113"/>
      <c r="K32" s="114"/>
      <c r="L32" s="112" t="s">
        <v>49</v>
      </c>
      <c r="M32" s="113"/>
      <c r="N32" s="113"/>
      <c r="O32" s="114"/>
    </row>
    <row r="33" spans="1:15" x14ac:dyDescent="0.2">
      <c r="A33" s="110"/>
      <c r="B33" s="110"/>
      <c r="C33" s="24" t="s">
        <v>40</v>
      </c>
      <c r="D33" s="21" t="s">
        <v>0</v>
      </c>
      <c r="E33" s="21" t="s">
        <v>1</v>
      </c>
      <c r="F33" s="15" t="s">
        <v>2</v>
      </c>
      <c r="G33" s="25" t="s">
        <v>43</v>
      </c>
      <c r="H33" s="22" t="s">
        <v>45</v>
      </c>
      <c r="I33" s="22" t="s">
        <v>46</v>
      </c>
      <c r="J33" s="22" t="s">
        <v>47</v>
      </c>
      <c r="K33" s="22" t="s">
        <v>48</v>
      </c>
      <c r="L33" s="22" t="s">
        <v>50</v>
      </c>
      <c r="M33" s="22" t="s">
        <v>51</v>
      </c>
      <c r="N33" s="22" t="s">
        <v>52</v>
      </c>
      <c r="O33" s="22" t="s">
        <v>53</v>
      </c>
    </row>
    <row r="34" spans="1:15" x14ac:dyDescent="0.2">
      <c r="A34" s="30">
        <v>1</v>
      </c>
      <c r="B34" s="30">
        <v>2</v>
      </c>
      <c r="C34" s="31">
        <v>3</v>
      </c>
      <c r="D34" s="32">
        <v>4</v>
      </c>
      <c r="E34" s="32">
        <v>5</v>
      </c>
      <c r="F34" s="32">
        <v>6</v>
      </c>
      <c r="G34" s="33">
        <v>7</v>
      </c>
      <c r="H34" s="34">
        <v>8</v>
      </c>
      <c r="I34" s="34">
        <v>9</v>
      </c>
      <c r="J34" s="34">
        <v>10</v>
      </c>
      <c r="K34" s="34">
        <v>11</v>
      </c>
      <c r="L34" s="34">
        <v>12</v>
      </c>
      <c r="M34" s="34">
        <v>13</v>
      </c>
      <c r="N34" s="34">
        <v>14</v>
      </c>
      <c r="O34" s="34">
        <v>15</v>
      </c>
    </row>
    <row r="35" spans="1:15" x14ac:dyDescent="0.2">
      <c r="A35" s="27"/>
      <c r="B35" s="30" t="s">
        <v>59</v>
      </c>
      <c r="C35" s="39"/>
      <c r="D35" s="21"/>
      <c r="E35" s="21"/>
      <c r="F35" s="21"/>
      <c r="G35" s="29"/>
      <c r="H35" s="22"/>
      <c r="I35" s="22"/>
      <c r="J35" s="22"/>
      <c r="K35" s="22"/>
      <c r="L35" s="22"/>
      <c r="M35" s="22"/>
      <c r="N35" s="22"/>
      <c r="O35" s="22"/>
    </row>
    <row r="36" spans="1:15" x14ac:dyDescent="0.2">
      <c r="A36" s="6" t="s">
        <v>122</v>
      </c>
      <c r="B36" s="4" t="s">
        <v>123</v>
      </c>
      <c r="C36" s="6">
        <v>200</v>
      </c>
      <c r="D36" s="45">
        <f>D10*200/150</f>
        <v>7.4133333333333331</v>
      </c>
      <c r="E36" s="45">
        <f t="shared" ref="E36:O36" si="1">E10*200/150</f>
        <v>9.8800000000000008</v>
      </c>
      <c r="F36" s="45">
        <f t="shared" si="1"/>
        <v>46.866666666666667</v>
      </c>
      <c r="G36" s="45">
        <f t="shared" si="1"/>
        <v>325.93333333333334</v>
      </c>
      <c r="H36" s="45">
        <f t="shared" si="1"/>
        <v>6.6666666666666666E-2</v>
      </c>
      <c r="I36" s="45">
        <f t="shared" si="1"/>
        <v>0.53333333333333333</v>
      </c>
      <c r="J36" s="45">
        <f t="shared" si="1"/>
        <v>0.25333333333333335</v>
      </c>
      <c r="K36" s="45">
        <f t="shared" si="1"/>
        <v>0.93333333333333335</v>
      </c>
      <c r="L36" s="45">
        <f t="shared" si="1"/>
        <v>142.73333333333332</v>
      </c>
      <c r="M36" s="45">
        <f t="shared" si="1"/>
        <v>142.66666666666666</v>
      </c>
      <c r="N36" s="45">
        <f t="shared" si="1"/>
        <v>22.266666666666666</v>
      </c>
      <c r="O36" s="45">
        <f t="shared" si="1"/>
        <v>0.75333333333333319</v>
      </c>
    </row>
    <row r="37" spans="1:15" x14ac:dyDescent="0.2">
      <c r="A37" s="6" t="s">
        <v>76</v>
      </c>
      <c r="B37" s="4" t="s">
        <v>56</v>
      </c>
      <c r="C37" s="6">
        <v>10</v>
      </c>
      <c r="D37" s="45">
        <v>0.06</v>
      </c>
      <c r="E37" s="45">
        <v>8.25</v>
      </c>
      <c r="F37" s="45">
        <v>0.08</v>
      </c>
      <c r="G37" s="45">
        <v>74.8</v>
      </c>
      <c r="H37" s="45">
        <v>0</v>
      </c>
      <c r="I37" s="45">
        <v>0</v>
      </c>
      <c r="J37" s="45">
        <v>0.2</v>
      </c>
      <c r="K37" s="45">
        <v>0.02</v>
      </c>
      <c r="L37" s="45">
        <v>1.2</v>
      </c>
      <c r="M37" s="45">
        <v>1.9</v>
      </c>
      <c r="N37" s="45">
        <v>0</v>
      </c>
      <c r="O37" s="45">
        <v>0.02</v>
      </c>
    </row>
    <row r="38" spans="1:15" x14ac:dyDescent="0.2">
      <c r="A38" s="6" t="s">
        <v>95</v>
      </c>
      <c r="B38" s="4" t="s">
        <v>17</v>
      </c>
      <c r="C38" s="6" t="s">
        <v>18</v>
      </c>
      <c r="D38" s="45">
        <f>D12</f>
        <v>1.64</v>
      </c>
      <c r="E38" s="45">
        <f t="shared" ref="E38:O38" si="2">E12</f>
        <v>1.64</v>
      </c>
      <c r="F38" s="45">
        <f t="shared" si="2"/>
        <v>3.38</v>
      </c>
      <c r="G38" s="45">
        <f t="shared" si="2"/>
        <v>130</v>
      </c>
      <c r="H38" s="45">
        <f t="shared" si="2"/>
        <v>0.1</v>
      </c>
      <c r="I38" s="45">
        <f t="shared" si="2"/>
        <v>0</v>
      </c>
      <c r="J38" s="45">
        <f t="shared" si="2"/>
        <v>0</v>
      </c>
      <c r="K38" s="45">
        <f t="shared" si="2"/>
        <v>0</v>
      </c>
      <c r="L38" s="45">
        <f t="shared" si="2"/>
        <v>95.66</v>
      </c>
      <c r="M38" s="45">
        <f t="shared" si="2"/>
        <v>45.76</v>
      </c>
      <c r="N38" s="45">
        <f t="shared" si="2"/>
        <v>4.68</v>
      </c>
      <c r="O38" s="45">
        <f t="shared" si="2"/>
        <v>0.57999999999999996</v>
      </c>
    </row>
    <row r="39" spans="1:15" x14ac:dyDescent="0.2">
      <c r="A39" s="6" t="s">
        <v>4</v>
      </c>
      <c r="B39" s="4" t="s">
        <v>124</v>
      </c>
      <c r="C39" s="6" t="s">
        <v>182</v>
      </c>
      <c r="D39" s="45">
        <f>D13</f>
        <v>3.99</v>
      </c>
      <c r="E39" s="45">
        <f t="shared" ref="E39:O39" si="3">E13</f>
        <v>5.96</v>
      </c>
      <c r="F39" s="45">
        <f t="shared" si="3"/>
        <v>28.05</v>
      </c>
      <c r="G39" s="45">
        <f t="shared" si="3"/>
        <v>182</v>
      </c>
      <c r="H39" s="45">
        <f t="shared" si="3"/>
        <v>0</v>
      </c>
      <c r="I39" s="45">
        <f t="shared" si="3"/>
        <v>0</v>
      </c>
      <c r="J39" s="45">
        <f t="shared" si="3"/>
        <v>1.9E-2</v>
      </c>
      <c r="K39" s="45">
        <f t="shared" si="3"/>
        <v>0.3</v>
      </c>
      <c r="L39" s="45">
        <f t="shared" si="3"/>
        <v>11</v>
      </c>
      <c r="M39" s="45">
        <f t="shared" si="3"/>
        <v>40</v>
      </c>
      <c r="N39" s="45">
        <f t="shared" si="3"/>
        <v>7</v>
      </c>
      <c r="O39" s="45">
        <f t="shared" si="3"/>
        <v>9.5000000000000001E-2</v>
      </c>
    </row>
    <row r="40" spans="1:15" x14ac:dyDescent="0.2">
      <c r="A40" s="6" t="s">
        <v>4</v>
      </c>
      <c r="B40" s="4" t="s">
        <v>12</v>
      </c>
      <c r="C40" s="6">
        <v>30</v>
      </c>
      <c r="D40" s="45">
        <v>2.0099999999999998</v>
      </c>
      <c r="E40" s="45">
        <v>0.24</v>
      </c>
      <c r="F40" s="45">
        <v>12.6</v>
      </c>
      <c r="G40" s="45">
        <v>60.3</v>
      </c>
      <c r="H40" s="45">
        <v>0.04</v>
      </c>
      <c r="I40" s="45">
        <v>0</v>
      </c>
      <c r="J40" s="45">
        <v>0</v>
      </c>
      <c r="K40" s="45">
        <v>0</v>
      </c>
      <c r="L40" s="45">
        <v>10.5</v>
      </c>
      <c r="M40" s="45">
        <v>37.4</v>
      </c>
      <c r="N40" s="45">
        <v>8.1</v>
      </c>
      <c r="O40" s="45">
        <v>1.1599999999999999</v>
      </c>
    </row>
    <row r="41" spans="1:15" x14ac:dyDescent="0.2">
      <c r="A41" s="6"/>
      <c r="B41" s="32" t="s">
        <v>60</v>
      </c>
      <c r="C41" s="6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x14ac:dyDescent="0.2">
      <c r="A42" s="6" t="s">
        <v>125</v>
      </c>
      <c r="B42" s="35" t="s">
        <v>29</v>
      </c>
      <c r="C42" s="6">
        <v>100</v>
      </c>
      <c r="D42" s="45">
        <f>D16*100/60</f>
        <v>0.5</v>
      </c>
      <c r="E42" s="45">
        <f t="shared" ref="E42:O42" si="4">E16*100/60</f>
        <v>0</v>
      </c>
      <c r="F42" s="45">
        <f t="shared" si="4"/>
        <v>3.5</v>
      </c>
      <c r="G42" s="45">
        <f t="shared" si="4"/>
        <v>14.166666666666666</v>
      </c>
      <c r="H42" s="45">
        <f t="shared" si="4"/>
        <v>0.05</v>
      </c>
      <c r="I42" s="45">
        <f t="shared" si="4"/>
        <v>31.75</v>
      </c>
      <c r="J42" s="45">
        <f t="shared" si="4"/>
        <v>0</v>
      </c>
      <c r="K42" s="45">
        <f t="shared" si="4"/>
        <v>1.6666666666666666E-2</v>
      </c>
      <c r="L42" s="45">
        <f t="shared" si="4"/>
        <v>61.666666666666664</v>
      </c>
      <c r="M42" s="45">
        <f t="shared" si="4"/>
        <v>81.666666666666671</v>
      </c>
      <c r="N42" s="45">
        <f t="shared" si="4"/>
        <v>16.666666666666668</v>
      </c>
      <c r="O42" s="45">
        <f t="shared" si="4"/>
        <v>0.5</v>
      </c>
    </row>
    <row r="43" spans="1:15" x14ac:dyDescent="0.2">
      <c r="A43" s="37" t="s">
        <v>194</v>
      </c>
      <c r="B43" s="18" t="s">
        <v>128</v>
      </c>
      <c r="C43" s="37" t="s">
        <v>71</v>
      </c>
      <c r="D43" s="49">
        <f>D17*250/200</f>
        <v>11.262499999999999</v>
      </c>
      <c r="E43" s="49">
        <f t="shared" ref="E43:O43" si="5">E17*250/200</f>
        <v>5</v>
      </c>
      <c r="F43" s="49">
        <f t="shared" si="5"/>
        <v>19.0625</v>
      </c>
      <c r="G43" s="49">
        <f t="shared" si="5"/>
        <v>212.2</v>
      </c>
      <c r="H43" s="49">
        <f t="shared" si="5"/>
        <v>0.3</v>
      </c>
      <c r="I43" s="49">
        <f t="shared" si="5"/>
        <v>8.6999999999999993</v>
      </c>
      <c r="J43" s="49">
        <f t="shared" si="5"/>
        <v>0</v>
      </c>
      <c r="K43" s="49">
        <f t="shared" si="5"/>
        <v>1.47</v>
      </c>
      <c r="L43" s="49">
        <f t="shared" si="5"/>
        <v>173.1</v>
      </c>
      <c r="M43" s="49">
        <f t="shared" si="5"/>
        <v>238.55</v>
      </c>
      <c r="N43" s="49">
        <f t="shared" si="5"/>
        <v>10.9</v>
      </c>
      <c r="O43" s="49">
        <f t="shared" si="5"/>
        <v>0.2</v>
      </c>
    </row>
    <row r="44" spans="1:15" x14ac:dyDescent="0.2">
      <c r="A44" s="6" t="s">
        <v>130</v>
      </c>
      <c r="B44" s="7" t="s">
        <v>131</v>
      </c>
      <c r="C44" s="6">
        <v>180</v>
      </c>
      <c r="D44" s="45">
        <f>D18*180/150</f>
        <v>10.560000000000002</v>
      </c>
      <c r="E44" s="45">
        <f t="shared" ref="E44:O44" si="6">E18*180/150</f>
        <v>9.36</v>
      </c>
      <c r="F44" s="45">
        <f t="shared" si="6"/>
        <v>51.12</v>
      </c>
      <c r="G44" s="45">
        <f t="shared" si="6"/>
        <v>216</v>
      </c>
      <c r="H44" s="45">
        <f t="shared" si="6"/>
        <v>7.1999999999999995E-2</v>
      </c>
      <c r="I44" s="45">
        <f t="shared" si="6"/>
        <v>0</v>
      </c>
      <c r="J44" s="45">
        <f t="shared" si="6"/>
        <v>0</v>
      </c>
      <c r="K44" s="45">
        <f t="shared" si="6"/>
        <v>1.56</v>
      </c>
      <c r="L44" s="45">
        <f t="shared" si="6"/>
        <v>19.920000000000002</v>
      </c>
      <c r="M44" s="45">
        <f t="shared" si="6"/>
        <v>175.2</v>
      </c>
      <c r="N44" s="45">
        <f t="shared" si="6"/>
        <v>57.84</v>
      </c>
      <c r="O44" s="45">
        <f t="shared" si="6"/>
        <v>0.9</v>
      </c>
    </row>
    <row r="45" spans="1:15" x14ac:dyDescent="0.2">
      <c r="A45" s="6" t="s">
        <v>229</v>
      </c>
      <c r="B45" s="7" t="s">
        <v>31</v>
      </c>
      <c r="C45" s="6">
        <v>100</v>
      </c>
      <c r="D45" s="45">
        <f>D19*100/80</f>
        <v>11.9</v>
      </c>
      <c r="E45" s="45">
        <f t="shared" ref="E45:O45" si="7">E19*100/80</f>
        <v>11.275</v>
      </c>
      <c r="F45" s="45">
        <f t="shared" si="7"/>
        <v>8.4499999999999993</v>
      </c>
      <c r="G45" s="45">
        <f t="shared" si="7"/>
        <v>207</v>
      </c>
      <c r="H45" s="45">
        <f t="shared" si="7"/>
        <v>6.25E-2</v>
      </c>
      <c r="I45" s="45">
        <f t="shared" si="7"/>
        <v>0</v>
      </c>
      <c r="J45" s="45">
        <f t="shared" si="7"/>
        <v>0</v>
      </c>
      <c r="K45" s="45">
        <f t="shared" si="7"/>
        <v>0</v>
      </c>
      <c r="L45" s="45">
        <f t="shared" si="7"/>
        <v>220.32499999999999</v>
      </c>
      <c r="M45" s="45">
        <f t="shared" si="7"/>
        <v>279</v>
      </c>
      <c r="N45" s="45">
        <f t="shared" si="7"/>
        <v>23.824999999999996</v>
      </c>
      <c r="O45" s="45">
        <f t="shared" si="7"/>
        <v>1.35</v>
      </c>
    </row>
    <row r="46" spans="1:15" x14ac:dyDescent="0.2">
      <c r="A46" s="6" t="s">
        <v>118</v>
      </c>
      <c r="B46" s="43" t="s">
        <v>119</v>
      </c>
      <c r="C46" s="6">
        <v>30</v>
      </c>
      <c r="D46" s="45">
        <f>D20</f>
        <v>0.61</v>
      </c>
      <c r="E46" s="45">
        <f t="shared" ref="E46:O46" si="8">E20</f>
        <v>2.5</v>
      </c>
      <c r="F46" s="45">
        <f t="shared" si="8"/>
        <v>2.86</v>
      </c>
      <c r="G46" s="45">
        <f t="shared" si="8"/>
        <v>45.82</v>
      </c>
      <c r="H46" s="45">
        <f t="shared" si="8"/>
        <v>1.0999999999999999E-2</v>
      </c>
      <c r="I46" s="45">
        <f t="shared" si="8"/>
        <v>1.365</v>
      </c>
      <c r="J46" s="45">
        <f t="shared" si="8"/>
        <v>1.2500000000000001E-2</v>
      </c>
      <c r="K46" s="45">
        <f t="shared" si="8"/>
        <v>1.5</v>
      </c>
      <c r="L46" s="45">
        <f t="shared" si="8"/>
        <v>5.8</v>
      </c>
      <c r="M46" s="45">
        <f t="shared" si="8"/>
        <v>8.19</v>
      </c>
      <c r="N46" s="45">
        <f t="shared" si="8"/>
        <v>2.38</v>
      </c>
      <c r="O46" s="45">
        <f t="shared" si="8"/>
        <v>0.121</v>
      </c>
    </row>
    <row r="47" spans="1:15" x14ac:dyDescent="0.2">
      <c r="A47" s="6" t="s">
        <v>67</v>
      </c>
      <c r="B47" s="7" t="s">
        <v>68</v>
      </c>
      <c r="C47" s="6">
        <v>200</v>
      </c>
      <c r="D47" s="45">
        <f>D21</f>
        <v>0.5</v>
      </c>
      <c r="E47" s="45">
        <f t="shared" ref="E47:O47" si="9">E21</f>
        <v>0</v>
      </c>
      <c r="F47" s="45">
        <f t="shared" si="9"/>
        <v>16.100000000000001</v>
      </c>
      <c r="G47" s="45">
        <f t="shared" si="9"/>
        <v>114</v>
      </c>
      <c r="H47" s="45">
        <f t="shared" si="9"/>
        <v>0.04</v>
      </c>
      <c r="I47" s="45">
        <f t="shared" si="9"/>
        <v>5.75</v>
      </c>
      <c r="J47" s="45">
        <f t="shared" si="9"/>
        <v>0</v>
      </c>
      <c r="K47" s="45">
        <f t="shared" si="9"/>
        <v>0.6</v>
      </c>
      <c r="L47" s="45">
        <f t="shared" si="9"/>
        <v>24</v>
      </c>
      <c r="M47" s="45">
        <f t="shared" si="9"/>
        <v>46</v>
      </c>
      <c r="N47" s="45">
        <f t="shared" si="9"/>
        <v>12</v>
      </c>
      <c r="O47" s="45">
        <f t="shared" si="9"/>
        <v>0.75</v>
      </c>
    </row>
    <row r="48" spans="1:15" x14ac:dyDescent="0.2">
      <c r="A48" s="6" t="s">
        <v>4</v>
      </c>
      <c r="B48" s="4" t="s">
        <v>33</v>
      </c>
      <c r="C48" s="6">
        <v>50</v>
      </c>
      <c r="D48" s="45">
        <v>3.5</v>
      </c>
      <c r="E48" s="45">
        <v>0.5</v>
      </c>
      <c r="F48" s="45">
        <v>34.5</v>
      </c>
      <c r="G48" s="45">
        <v>85</v>
      </c>
      <c r="H48" s="45">
        <v>0.09</v>
      </c>
      <c r="I48" s="45">
        <v>0</v>
      </c>
      <c r="J48" s="45">
        <v>0</v>
      </c>
      <c r="K48" s="45">
        <v>0.49</v>
      </c>
      <c r="L48" s="45">
        <v>11.5</v>
      </c>
      <c r="M48" s="45">
        <v>42</v>
      </c>
      <c r="N48" s="45">
        <v>9.84</v>
      </c>
      <c r="O48" s="45">
        <v>0.95</v>
      </c>
    </row>
    <row r="49" spans="1:15" x14ac:dyDescent="0.2">
      <c r="A49" s="6" t="s">
        <v>4</v>
      </c>
      <c r="B49" s="4" t="s">
        <v>12</v>
      </c>
      <c r="C49" s="6">
        <v>40</v>
      </c>
      <c r="D49" s="45">
        <v>2.68</v>
      </c>
      <c r="E49" s="45">
        <v>0.32</v>
      </c>
      <c r="F49" s="45">
        <v>16.8</v>
      </c>
      <c r="G49" s="45">
        <v>80.400000000000006</v>
      </c>
      <c r="H49" s="45">
        <v>0.05</v>
      </c>
      <c r="I49" s="45">
        <v>0</v>
      </c>
      <c r="J49" s="45">
        <v>0</v>
      </c>
      <c r="K49" s="45">
        <v>0</v>
      </c>
      <c r="L49" s="45">
        <v>14</v>
      </c>
      <c r="M49" s="45">
        <v>49.87</v>
      </c>
      <c r="N49" s="45">
        <v>10.8</v>
      </c>
      <c r="O49" s="45">
        <v>1.55</v>
      </c>
    </row>
    <row r="50" spans="1:15" x14ac:dyDescent="0.2">
      <c r="A50" s="4"/>
      <c r="B50" s="6" t="s">
        <v>69</v>
      </c>
      <c r="C50" s="6"/>
      <c r="D50" s="45">
        <f>SUM(D36:D49)</f>
        <v>56.625833333333333</v>
      </c>
      <c r="E50" s="45">
        <f t="shared" ref="E50:O50" si="10">SUM(E36:E49)</f>
        <v>54.924999999999997</v>
      </c>
      <c r="F50" s="45">
        <f t="shared" si="10"/>
        <v>243.36916666666667</v>
      </c>
      <c r="G50" s="45">
        <f t="shared" si="10"/>
        <v>1747.62</v>
      </c>
      <c r="H50" s="45">
        <f t="shared" si="10"/>
        <v>0.88216666666666665</v>
      </c>
      <c r="I50" s="45">
        <f t="shared" si="10"/>
        <v>48.098333333333336</v>
      </c>
      <c r="J50" s="45">
        <f t="shared" si="10"/>
        <v>0.48483333333333339</v>
      </c>
      <c r="K50" s="45">
        <f t="shared" si="10"/>
        <v>6.8900000000000006</v>
      </c>
      <c r="L50" s="45">
        <f t="shared" si="10"/>
        <v>791.40499999999997</v>
      </c>
      <c r="M50" s="45">
        <f t="shared" si="10"/>
        <v>1188.2033333333334</v>
      </c>
      <c r="N50" s="45">
        <f t="shared" si="10"/>
        <v>186.29833333333335</v>
      </c>
      <c r="O50" s="45">
        <f t="shared" si="10"/>
        <v>8.929333333333334</v>
      </c>
    </row>
    <row r="51" spans="1:15" x14ac:dyDescent="0.2">
      <c r="A51" s="16"/>
      <c r="B51" s="17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3" spans="1:15" x14ac:dyDescent="0.2">
      <c r="A53" s="36" t="s">
        <v>126</v>
      </c>
    </row>
  </sheetData>
  <mergeCells count="10">
    <mergeCell ref="L32:O32"/>
    <mergeCell ref="L6:O6"/>
    <mergeCell ref="A6:A7"/>
    <mergeCell ref="B6:B7"/>
    <mergeCell ref="D6:F6"/>
    <mergeCell ref="H6:K6"/>
    <mergeCell ref="A32:A33"/>
    <mergeCell ref="B32:B33"/>
    <mergeCell ref="D32:F32"/>
    <mergeCell ref="H32:K32"/>
  </mergeCells>
  <phoneticPr fontId="4" type="noConversion"/>
  <pageMargins left="0.75" right="0.28000000000000003" top="0.63" bottom="0.34" header="0.33" footer="0.33"/>
  <pageSetup paperSize="9" scale="73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opLeftCell="A25" workbookViewId="0">
      <selection activeCell="A58" sqref="A58:IV58"/>
    </sheetView>
  </sheetViews>
  <sheetFormatPr defaultRowHeight="12.75" x14ac:dyDescent="0.2"/>
  <cols>
    <col min="1" max="1" width="12.140625" customWidth="1"/>
    <col min="2" max="2" width="43.5703125" customWidth="1"/>
    <col min="3" max="3" width="11.140625" style="1" customWidth="1"/>
    <col min="6" max="6" width="8.140625" customWidth="1"/>
    <col min="7" max="7" width="16.28515625" customWidth="1"/>
    <col min="15" max="15" width="9.5703125" customWidth="1"/>
  </cols>
  <sheetData>
    <row r="1" spans="1:15" x14ac:dyDescent="0.2">
      <c r="A1" s="8" t="s">
        <v>133</v>
      </c>
    </row>
    <row r="2" spans="1:15" x14ac:dyDescent="0.2">
      <c r="A2" s="8" t="s">
        <v>36</v>
      </c>
    </row>
    <row r="3" spans="1:15" x14ac:dyDescent="0.2">
      <c r="A3" s="8" t="s">
        <v>37</v>
      </c>
    </row>
    <row r="4" spans="1:15" x14ac:dyDescent="0.2">
      <c r="A4" s="8" t="s">
        <v>38</v>
      </c>
    </row>
    <row r="6" spans="1:15" x14ac:dyDescent="0.2">
      <c r="A6" s="109" t="s">
        <v>8</v>
      </c>
      <c r="B6" s="109" t="s">
        <v>34</v>
      </c>
      <c r="C6" s="23" t="s">
        <v>39</v>
      </c>
      <c r="D6" s="111" t="s">
        <v>41</v>
      </c>
      <c r="E6" s="111"/>
      <c r="F6" s="112"/>
      <c r="G6" s="26" t="s">
        <v>42</v>
      </c>
      <c r="H6" s="112" t="s">
        <v>44</v>
      </c>
      <c r="I6" s="113"/>
      <c r="J6" s="113"/>
      <c r="K6" s="114"/>
      <c r="L6" s="112" t="s">
        <v>49</v>
      </c>
      <c r="M6" s="113"/>
      <c r="N6" s="113"/>
      <c r="O6" s="114"/>
    </row>
    <row r="7" spans="1:15" x14ac:dyDescent="0.2">
      <c r="A7" s="110"/>
      <c r="B7" s="110"/>
      <c r="C7" s="24" t="s">
        <v>40</v>
      </c>
      <c r="D7" s="21" t="s">
        <v>0</v>
      </c>
      <c r="E7" s="21" t="s">
        <v>1</v>
      </c>
      <c r="F7" s="15" t="s">
        <v>2</v>
      </c>
      <c r="G7" s="25" t="s">
        <v>43</v>
      </c>
      <c r="H7" s="22" t="s">
        <v>45</v>
      </c>
      <c r="I7" s="22" t="s">
        <v>46</v>
      </c>
      <c r="J7" s="22" t="s">
        <v>47</v>
      </c>
      <c r="K7" s="22" t="s">
        <v>48</v>
      </c>
      <c r="L7" s="22" t="s">
        <v>50</v>
      </c>
      <c r="M7" s="22" t="s">
        <v>51</v>
      </c>
      <c r="N7" s="22" t="s">
        <v>52</v>
      </c>
      <c r="O7" s="22" t="s">
        <v>53</v>
      </c>
    </row>
    <row r="8" spans="1:15" x14ac:dyDescent="0.2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3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x14ac:dyDescent="0.2">
      <c r="A9" s="27"/>
      <c r="B9" s="30" t="s">
        <v>59</v>
      </c>
      <c r="C9" s="28"/>
      <c r="D9" s="21"/>
      <c r="E9" s="21"/>
      <c r="F9" s="21"/>
      <c r="G9" s="29"/>
      <c r="H9" s="22"/>
      <c r="I9" s="22"/>
      <c r="J9" s="22"/>
      <c r="K9" s="22"/>
      <c r="L9" s="22"/>
      <c r="M9" s="22"/>
      <c r="N9" s="22"/>
      <c r="O9" s="22"/>
    </row>
    <row r="10" spans="1:15" x14ac:dyDescent="0.2">
      <c r="A10" s="6" t="s">
        <v>134</v>
      </c>
      <c r="B10" s="4" t="s">
        <v>163</v>
      </c>
      <c r="C10" s="6">
        <v>105</v>
      </c>
      <c r="D10" s="45">
        <v>10.38</v>
      </c>
      <c r="E10" s="45">
        <v>11.08</v>
      </c>
      <c r="F10" s="45">
        <v>39.57</v>
      </c>
      <c r="G10" s="45">
        <v>278</v>
      </c>
      <c r="H10" s="45">
        <v>0.14000000000000001</v>
      </c>
      <c r="I10" s="45">
        <v>2.1</v>
      </c>
      <c r="J10" s="45">
        <v>0</v>
      </c>
      <c r="K10" s="45">
        <v>0.5</v>
      </c>
      <c r="L10" s="45">
        <v>168</v>
      </c>
      <c r="M10" s="45">
        <v>234.4</v>
      </c>
      <c r="N10" s="45">
        <v>24</v>
      </c>
      <c r="O10" s="45">
        <v>1</v>
      </c>
    </row>
    <row r="11" spans="1:15" x14ac:dyDescent="0.2">
      <c r="A11" s="6" t="s">
        <v>80</v>
      </c>
      <c r="B11" s="4" t="s">
        <v>24</v>
      </c>
      <c r="C11" s="6">
        <v>60</v>
      </c>
      <c r="D11" s="45">
        <v>1.1399999999999999</v>
      </c>
      <c r="E11" s="45">
        <v>5.34</v>
      </c>
      <c r="F11" s="45">
        <v>4.62</v>
      </c>
      <c r="G11" s="45">
        <v>71.400000000000006</v>
      </c>
      <c r="H11" s="45">
        <v>0</v>
      </c>
      <c r="I11" s="45">
        <v>4.2</v>
      </c>
      <c r="J11" s="45">
        <v>0.08</v>
      </c>
      <c r="K11" s="45">
        <v>7.0000000000000007E-2</v>
      </c>
      <c r="L11" s="45">
        <v>24.6</v>
      </c>
      <c r="M11" s="45">
        <v>18.600000000000001</v>
      </c>
      <c r="N11" s="45">
        <v>9</v>
      </c>
      <c r="O11" s="45">
        <v>0.42</v>
      </c>
    </row>
    <row r="12" spans="1:15" x14ac:dyDescent="0.2">
      <c r="A12" s="6" t="s">
        <v>76</v>
      </c>
      <c r="B12" s="4" t="s">
        <v>56</v>
      </c>
      <c r="C12" s="6">
        <v>10</v>
      </c>
      <c r="D12" s="45">
        <v>0.06</v>
      </c>
      <c r="E12" s="45">
        <v>8.25</v>
      </c>
      <c r="F12" s="45">
        <v>0.08</v>
      </c>
      <c r="G12" s="45">
        <v>74.8</v>
      </c>
      <c r="H12" s="45">
        <v>0</v>
      </c>
      <c r="I12" s="45">
        <v>0</v>
      </c>
      <c r="J12" s="45">
        <v>0.2</v>
      </c>
      <c r="K12" s="45">
        <v>0.02</v>
      </c>
      <c r="L12" s="45">
        <v>1.2</v>
      </c>
      <c r="M12" s="45">
        <v>1.9</v>
      </c>
      <c r="N12" s="45">
        <v>0</v>
      </c>
      <c r="O12" s="45">
        <v>0.02</v>
      </c>
    </row>
    <row r="13" spans="1:15" x14ac:dyDescent="0.2">
      <c r="A13" s="6" t="s">
        <v>77</v>
      </c>
      <c r="B13" s="4" t="s">
        <v>78</v>
      </c>
      <c r="C13" s="6">
        <v>20</v>
      </c>
      <c r="D13" s="45">
        <v>5.68</v>
      </c>
      <c r="E13" s="45">
        <v>6.28</v>
      </c>
      <c r="F13" s="45">
        <v>0.8</v>
      </c>
      <c r="G13" s="45">
        <v>57.6</v>
      </c>
      <c r="H13" s="45">
        <v>0.02</v>
      </c>
      <c r="I13" s="45">
        <v>0.26</v>
      </c>
      <c r="J13" s="45">
        <v>0.04</v>
      </c>
      <c r="K13" s="45">
        <v>0.05</v>
      </c>
      <c r="L13" s="45">
        <v>92</v>
      </c>
      <c r="M13" s="45">
        <v>139.6</v>
      </c>
      <c r="N13" s="45">
        <v>8</v>
      </c>
      <c r="O13" s="45">
        <v>0.18</v>
      </c>
    </row>
    <row r="14" spans="1:15" x14ac:dyDescent="0.2">
      <c r="A14" s="6" t="s">
        <v>136</v>
      </c>
      <c r="B14" s="4" t="s">
        <v>137</v>
      </c>
      <c r="C14" s="6">
        <v>200</v>
      </c>
      <c r="D14" s="45">
        <v>3.9</v>
      </c>
      <c r="E14" s="45">
        <v>5</v>
      </c>
      <c r="F14" s="45">
        <v>42.5</v>
      </c>
      <c r="G14" s="45">
        <v>145</v>
      </c>
      <c r="H14" s="45">
        <v>0.06</v>
      </c>
      <c r="I14" s="45">
        <v>1.6</v>
      </c>
      <c r="J14" s="45">
        <v>0</v>
      </c>
      <c r="K14" s="45">
        <v>0.4</v>
      </c>
      <c r="L14" s="45">
        <v>118.2</v>
      </c>
      <c r="M14" s="45">
        <v>188.4</v>
      </c>
      <c r="N14" s="45">
        <v>24.8</v>
      </c>
      <c r="O14" s="45">
        <v>0.8</v>
      </c>
    </row>
    <row r="15" spans="1:15" x14ac:dyDescent="0.2">
      <c r="A15" s="6" t="s">
        <v>4</v>
      </c>
      <c r="B15" s="4" t="s">
        <v>132</v>
      </c>
      <c r="C15" s="6">
        <v>30</v>
      </c>
      <c r="D15" s="45">
        <v>1.425</v>
      </c>
      <c r="E15" s="45">
        <v>0.22500000000000001</v>
      </c>
      <c r="F15" s="45">
        <v>7.35</v>
      </c>
      <c r="G15" s="45">
        <v>38.25</v>
      </c>
      <c r="H15" s="45">
        <v>2.2499999999999999E-2</v>
      </c>
      <c r="I15" s="45">
        <v>0</v>
      </c>
      <c r="J15" s="45">
        <v>0</v>
      </c>
      <c r="K15" s="45">
        <v>0.2175</v>
      </c>
      <c r="L15" s="45">
        <v>5.1749999999999998</v>
      </c>
      <c r="M15" s="45">
        <v>12.45</v>
      </c>
      <c r="N15" s="45">
        <v>4.4249999999999998</v>
      </c>
      <c r="O15" s="45">
        <v>0.15</v>
      </c>
    </row>
    <row r="16" spans="1:15" x14ac:dyDescent="0.2">
      <c r="A16" s="6" t="s">
        <v>4</v>
      </c>
      <c r="B16" s="4" t="s">
        <v>12</v>
      </c>
      <c r="C16" s="6">
        <v>20</v>
      </c>
      <c r="D16" s="45">
        <v>1.34</v>
      </c>
      <c r="E16" s="45">
        <v>0.16</v>
      </c>
      <c r="F16" s="45">
        <v>8.4</v>
      </c>
      <c r="G16" s="45">
        <v>40.200000000000003</v>
      </c>
      <c r="H16" s="45">
        <v>0.03</v>
      </c>
      <c r="I16" s="45">
        <v>0</v>
      </c>
      <c r="J16" s="45">
        <v>0</v>
      </c>
      <c r="K16" s="45">
        <v>0</v>
      </c>
      <c r="L16" s="45">
        <v>7</v>
      </c>
      <c r="M16" s="45">
        <v>24.93</v>
      </c>
      <c r="N16" s="45">
        <v>5.4</v>
      </c>
      <c r="O16" s="45">
        <v>0.77</v>
      </c>
    </row>
    <row r="17" spans="1:15" x14ac:dyDescent="0.2">
      <c r="A17" s="6" t="s">
        <v>58</v>
      </c>
      <c r="B17" s="3" t="s">
        <v>138</v>
      </c>
      <c r="C17" s="5">
        <v>100</v>
      </c>
      <c r="D17" s="45">
        <v>0.46</v>
      </c>
      <c r="E17" s="45">
        <v>0.34499999999999997</v>
      </c>
      <c r="F17" s="45">
        <v>11.845000000000001</v>
      </c>
      <c r="G17" s="45">
        <v>54.05</v>
      </c>
      <c r="H17" s="45">
        <v>2.3E-2</v>
      </c>
      <c r="I17" s="45">
        <v>5.75</v>
      </c>
      <c r="J17" s="45">
        <v>0</v>
      </c>
      <c r="K17" s="45">
        <v>0.46</v>
      </c>
      <c r="L17" s="45">
        <v>21.85</v>
      </c>
      <c r="M17" s="45">
        <v>18.399999999999999</v>
      </c>
      <c r="N17" s="45">
        <v>13.8</v>
      </c>
      <c r="O17" s="45">
        <v>1.95</v>
      </c>
    </row>
    <row r="18" spans="1:15" x14ac:dyDescent="0.2">
      <c r="A18" s="6"/>
      <c r="B18" s="32" t="s">
        <v>60</v>
      </c>
      <c r="C18" s="6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x14ac:dyDescent="0.2">
      <c r="A19" s="6" t="s">
        <v>108</v>
      </c>
      <c r="B19" s="35" t="s">
        <v>139</v>
      </c>
      <c r="C19" s="6">
        <v>60</v>
      </c>
      <c r="D19" s="45">
        <v>0.36</v>
      </c>
      <c r="E19" s="45">
        <v>0.24</v>
      </c>
      <c r="F19" s="45">
        <v>3</v>
      </c>
      <c r="G19" s="45">
        <v>18.600000000000001</v>
      </c>
      <c r="H19" s="45">
        <v>2.4E-2</v>
      </c>
      <c r="I19" s="45">
        <v>4.43</v>
      </c>
      <c r="J19" s="45">
        <v>0.01</v>
      </c>
      <c r="K19" s="45">
        <v>0.13800000000000001</v>
      </c>
      <c r="L19" s="45">
        <v>27.6</v>
      </c>
      <c r="M19" s="45">
        <v>28.8</v>
      </c>
      <c r="N19" s="45">
        <v>3</v>
      </c>
      <c r="O19" s="45">
        <v>0</v>
      </c>
    </row>
    <row r="20" spans="1:15" x14ac:dyDescent="0.2">
      <c r="A20" s="115" t="s">
        <v>140</v>
      </c>
      <c r="B20" s="18" t="s">
        <v>141</v>
      </c>
      <c r="C20" s="115">
        <v>200</v>
      </c>
      <c r="D20" s="107">
        <v>2.6</v>
      </c>
      <c r="E20" s="107">
        <v>0.97</v>
      </c>
      <c r="F20" s="107">
        <v>10.7</v>
      </c>
      <c r="G20" s="107">
        <v>186.1</v>
      </c>
      <c r="H20" s="107">
        <v>0.01</v>
      </c>
      <c r="I20" s="107">
        <v>4.0999999999999996</v>
      </c>
      <c r="J20" s="107">
        <v>0</v>
      </c>
      <c r="K20" s="107">
        <v>0.9</v>
      </c>
      <c r="L20" s="107">
        <v>58.9</v>
      </c>
      <c r="M20" s="107">
        <v>25.7</v>
      </c>
      <c r="N20" s="107">
        <v>0</v>
      </c>
      <c r="O20" s="107">
        <v>0</v>
      </c>
    </row>
    <row r="21" spans="1:15" x14ac:dyDescent="0.2">
      <c r="A21" s="116"/>
      <c r="B21" s="14" t="s">
        <v>142</v>
      </c>
      <c r="C21" s="116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1:15" x14ac:dyDescent="0.2">
      <c r="A22" s="6" t="s">
        <v>143</v>
      </c>
      <c r="B22" s="7" t="s">
        <v>144</v>
      </c>
      <c r="C22" s="6">
        <v>150</v>
      </c>
      <c r="D22" s="45">
        <v>5.52</v>
      </c>
      <c r="E22" s="45">
        <v>3.9</v>
      </c>
      <c r="F22" s="45">
        <v>22.65</v>
      </c>
      <c r="G22" s="45">
        <v>115</v>
      </c>
      <c r="H22" s="45">
        <v>0.16</v>
      </c>
      <c r="I22" s="45">
        <v>0</v>
      </c>
      <c r="J22" s="45">
        <v>0</v>
      </c>
      <c r="K22" s="45">
        <v>0.68</v>
      </c>
      <c r="L22" s="45">
        <v>37</v>
      </c>
      <c r="M22" s="45">
        <v>35</v>
      </c>
      <c r="N22" s="45">
        <v>16.739999999999998</v>
      </c>
      <c r="O22" s="45">
        <v>0</v>
      </c>
    </row>
    <row r="23" spans="1:15" x14ac:dyDescent="0.2">
      <c r="A23" s="6" t="s">
        <v>145</v>
      </c>
      <c r="B23" s="7" t="s">
        <v>230</v>
      </c>
      <c r="C23" s="6" t="s">
        <v>27</v>
      </c>
      <c r="D23" s="45">
        <v>8.3000000000000007</v>
      </c>
      <c r="E23" s="45">
        <v>3.9</v>
      </c>
      <c r="F23" s="45">
        <v>7.9</v>
      </c>
      <c r="G23" s="45">
        <v>116</v>
      </c>
      <c r="H23" s="45">
        <v>0.15</v>
      </c>
      <c r="I23" s="45">
        <v>9</v>
      </c>
      <c r="J23" s="45">
        <v>0.08</v>
      </c>
      <c r="K23" s="45">
        <v>2.25</v>
      </c>
      <c r="L23" s="45">
        <v>72</v>
      </c>
      <c r="M23" s="45">
        <v>176.79</v>
      </c>
      <c r="N23" s="45">
        <v>25.948</v>
      </c>
      <c r="O23" s="45">
        <v>1</v>
      </c>
    </row>
    <row r="24" spans="1:15" x14ac:dyDescent="0.2">
      <c r="A24" s="6" t="s">
        <v>105</v>
      </c>
      <c r="B24" s="7" t="s">
        <v>26</v>
      </c>
      <c r="C24" s="6">
        <v>200</v>
      </c>
      <c r="D24" s="45">
        <v>0.5</v>
      </c>
      <c r="E24" s="45">
        <v>0</v>
      </c>
      <c r="F24" s="45">
        <v>16</v>
      </c>
      <c r="G24" s="45">
        <v>102</v>
      </c>
      <c r="H24" s="45">
        <v>0.01</v>
      </c>
      <c r="I24" s="45">
        <v>3.6</v>
      </c>
      <c r="J24" s="45">
        <v>0.01</v>
      </c>
      <c r="K24" s="45">
        <v>0</v>
      </c>
      <c r="L24" s="45">
        <v>12</v>
      </c>
      <c r="M24" s="45">
        <v>17</v>
      </c>
      <c r="N24" s="45">
        <v>0</v>
      </c>
      <c r="O24" s="45">
        <v>0.1</v>
      </c>
    </row>
    <row r="25" spans="1:15" x14ac:dyDescent="0.2">
      <c r="A25" s="6" t="s">
        <v>4</v>
      </c>
      <c r="B25" s="4" t="s">
        <v>132</v>
      </c>
      <c r="C25" s="6">
        <v>40</v>
      </c>
      <c r="D25" s="45">
        <v>1.9</v>
      </c>
      <c r="E25" s="45">
        <v>0.3</v>
      </c>
      <c r="F25" s="45">
        <v>9.8000000000000007</v>
      </c>
      <c r="G25" s="45">
        <v>51</v>
      </c>
      <c r="H25" s="45">
        <v>0.03</v>
      </c>
      <c r="I25" s="45">
        <v>0</v>
      </c>
      <c r="J25" s="45">
        <v>0</v>
      </c>
      <c r="K25" s="45">
        <v>0.28999999999999998</v>
      </c>
      <c r="L25" s="45">
        <v>6.9</v>
      </c>
      <c r="M25" s="45">
        <v>16.600000000000001</v>
      </c>
      <c r="N25" s="45">
        <v>5.9</v>
      </c>
      <c r="O25" s="45">
        <v>0.2</v>
      </c>
    </row>
    <row r="26" spans="1:15" x14ac:dyDescent="0.2">
      <c r="A26" s="6" t="s">
        <v>4</v>
      </c>
      <c r="B26" s="4" t="s">
        <v>12</v>
      </c>
      <c r="C26" s="6">
        <v>30</v>
      </c>
      <c r="D26" s="45">
        <v>2.0099999999999998</v>
      </c>
      <c r="E26" s="45">
        <v>0.24</v>
      </c>
      <c r="F26" s="45">
        <v>12.6</v>
      </c>
      <c r="G26" s="45">
        <v>60.3</v>
      </c>
      <c r="H26" s="45">
        <v>0.04</v>
      </c>
      <c r="I26" s="45">
        <v>0</v>
      </c>
      <c r="J26" s="45">
        <v>0</v>
      </c>
      <c r="K26" s="45">
        <v>0</v>
      </c>
      <c r="L26" s="45">
        <v>10.5</v>
      </c>
      <c r="M26" s="45">
        <v>37.4</v>
      </c>
      <c r="N26" s="45">
        <v>8.1</v>
      </c>
      <c r="O26" s="45">
        <v>1.1599999999999999</v>
      </c>
    </row>
    <row r="27" spans="1:15" x14ac:dyDescent="0.2">
      <c r="A27" s="4"/>
      <c r="B27" s="6" t="s">
        <v>69</v>
      </c>
      <c r="C27" s="6"/>
      <c r="D27" s="45">
        <f>SUM(D10:D26)</f>
        <v>45.575000000000003</v>
      </c>
      <c r="E27" s="45">
        <f t="shared" ref="E27:O27" si="0">SUM(E10:E26)</f>
        <v>46.23</v>
      </c>
      <c r="F27" s="45">
        <f t="shared" si="0"/>
        <v>197.815</v>
      </c>
      <c r="G27" s="45">
        <f t="shared" si="0"/>
        <v>1408.3</v>
      </c>
      <c r="H27" s="45">
        <f t="shared" si="0"/>
        <v>0.71950000000000014</v>
      </c>
      <c r="I27" s="45">
        <f t="shared" si="0"/>
        <v>35.04</v>
      </c>
      <c r="J27" s="45">
        <f t="shared" si="0"/>
        <v>0.42000000000000004</v>
      </c>
      <c r="K27" s="45">
        <f t="shared" si="0"/>
        <v>5.9755000000000003</v>
      </c>
      <c r="L27" s="45">
        <f t="shared" si="0"/>
        <v>662.92499999999995</v>
      </c>
      <c r="M27" s="45">
        <f t="shared" si="0"/>
        <v>975.96999999999991</v>
      </c>
      <c r="N27" s="45">
        <f t="shared" si="0"/>
        <v>149.113</v>
      </c>
      <c r="O27" s="45">
        <f t="shared" si="0"/>
        <v>7.75</v>
      </c>
    </row>
    <row r="30" spans="1:15" x14ac:dyDescent="0.2">
      <c r="A30" s="8" t="s">
        <v>133</v>
      </c>
    </row>
    <row r="31" spans="1:15" x14ac:dyDescent="0.2">
      <c r="A31" s="8" t="s">
        <v>36</v>
      </c>
    </row>
    <row r="32" spans="1:15" x14ac:dyDescent="0.2">
      <c r="A32" s="8" t="s">
        <v>37</v>
      </c>
    </row>
    <row r="33" spans="1:15" x14ac:dyDescent="0.2">
      <c r="A33" s="8" t="s">
        <v>70</v>
      </c>
    </row>
    <row r="35" spans="1:15" x14ac:dyDescent="0.2">
      <c r="A35" s="109" t="s">
        <v>8</v>
      </c>
      <c r="B35" s="109" t="s">
        <v>34</v>
      </c>
      <c r="C35" s="23" t="s">
        <v>39</v>
      </c>
      <c r="D35" s="111" t="s">
        <v>41</v>
      </c>
      <c r="E35" s="111"/>
      <c r="F35" s="112"/>
      <c r="G35" s="26" t="s">
        <v>42</v>
      </c>
      <c r="H35" s="112" t="s">
        <v>44</v>
      </c>
      <c r="I35" s="113"/>
      <c r="J35" s="113"/>
      <c r="K35" s="114"/>
      <c r="L35" s="112" t="s">
        <v>49</v>
      </c>
      <c r="M35" s="113"/>
      <c r="N35" s="113"/>
      <c r="O35" s="114"/>
    </row>
    <row r="36" spans="1:15" x14ac:dyDescent="0.2">
      <c r="A36" s="110"/>
      <c r="B36" s="110"/>
      <c r="C36" s="24" t="s">
        <v>40</v>
      </c>
      <c r="D36" s="21" t="s">
        <v>0</v>
      </c>
      <c r="E36" s="21" t="s">
        <v>1</v>
      </c>
      <c r="F36" s="15" t="s">
        <v>2</v>
      </c>
      <c r="G36" s="25" t="s">
        <v>43</v>
      </c>
      <c r="H36" s="22" t="s">
        <v>45</v>
      </c>
      <c r="I36" s="22" t="s">
        <v>46</v>
      </c>
      <c r="J36" s="22" t="s">
        <v>47</v>
      </c>
      <c r="K36" s="22" t="s">
        <v>48</v>
      </c>
      <c r="L36" s="22" t="s">
        <v>50</v>
      </c>
      <c r="M36" s="22" t="s">
        <v>51</v>
      </c>
      <c r="N36" s="22" t="s">
        <v>52</v>
      </c>
      <c r="O36" s="22" t="s">
        <v>53</v>
      </c>
    </row>
    <row r="37" spans="1:15" x14ac:dyDescent="0.2">
      <c r="A37" s="30">
        <v>1</v>
      </c>
      <c r="B37" s="30">
        <v>2</v>
      </c>
      <c r="C37" s="31">
        <v>3</v>
      </c>
      <c r="D37" s="32">
        <v>4</v>
      </c>
      <c r="E37" s="32">
        <v>5</v>
      </c>
      <c r="F37" s="32">
        <v>6</v>
      </c>
      <c r="G37" s="33">
        <v>7</v>
      </c>
      <c r="H37" s="34">
        <v>8</v>
      </c>
      <c r="I37" s="34">
        <v>9</v>
      </c>
      <c r="J37" s="34">
        <v>10</v>
      </c>
      <c r="K37" s="34">
        <v>11</v>
      </c>
      <c r="L37" s="34">
        <v>12</v>
      </c>
      <c r="M37" s="34">
        <v>13</v>
      </c>
      <c r="N37" s="34">
        <v>14</v>
      </c>
      <c r="O37" s="34">
        <v>15</v>
      </c>
    </row>
    <row r="38" spans="1:15" x14ac:dyDescent="0.2">
      <c r="A38" s="27"/>
      <c r="B38" s="30" t="s">
        <v>59</v>
      </c>
      <c r="C38" s="39"/>
      <c r="D38" s="21"/>
      <c r="E38" s="21"/>
      <c r="F38" s="21"/>
      <c r="G38" s="29"/>
      <c r="H38" s="22"/>
      <c r="I38" s="22"/>
      <c r="J38" s="22"/>
      <c r="K38" s="22"/>
      <c r="L38" s="22"/>
      <c r="M38" s="22"/>
      <c r="N38" s="22"/>
      <c r="O38" s="22"/>
    </row>
    <row r="39" spans="1:15" x14ac:dyDescent="0.2">
      <c r="A39" s="6" t="s">
        <v>134</v>
      </c>
      <c r="B39" s="4" t="s">
        <v>135</v>
      </c>
      <c r="C39" s="6">
        <v>105</v>
      </c>
      <c r="D39" s="45">
        <f>D10</f>
        <v>10.38</v>
      </c>
      <c r="E39" s="45">
        <f t="shared" ref="E39:O39" si="1">E10</f>
        <v>11.08</v>
      </c>
      <c r="F39" s="45">
        <f t="shared" si="1"/>
        <v>39.57</v>
      </c>
      <c r="G39" s="45">
        <f t="shared" si="1"/>
        <v>278</v>
      </c>
      <c r="H39" s="45">
        <f t="shared" si="1"/>
        <v>0.14000000000000001</v>
      </c>
      <c r="I39" s="45">
        <f t="shared" si="1"/>
        <v>2.1</v>
      </c>
      <c r="J39" s="45">
        <f t="shared" si="1"/>
        <v>0</v>
      </c>
      <c r="K39" s="45">
        <f t="shared" si="1"/>
        <v>0.5</v>
      </c>
      <c r="L39" s="45">
        <f t="shared" si="1"/>
        <v>168</v>
      </c>
      <c r="M39" s="45">
        <f t="shared" si="1"/>
        <v>234.4</v>
      </c>
      <c r="N39" s="45">
        <f t="shared" si="1"/>
        <v>24</v>
      </c>
      <c r="O39" s="45">
        <f t="shared" si="1"/>
        <v>1</v>
      </c>
    </row>
    <row r="40" spans="1:15" x14ac:dyDescent="0.2">
      <c r="A40" s="6" t="s">
        <v>80</v>
      </c>
      <c r="B40" s="4" t="s">
        <v>24</v>
      </c>
      <c r="C40" s="53">
        <v>100</v>
      </c>
      <c r="D40" s="54">
        <f>D11*100/60</f>
        <v>1.8999999999999997</v>
      </c>
      <c r="E40" s="54">
        <f>E11*100/60</f>
        <v>8.9</v>
      </c>
      <c r="F40" s="54">
        <f t="shared" ref="F40:O40" si="2">F11*100/60</f>
        <v>7.7</v>
      </c>
      <c r="G40" s="54">
        <f t="shared" si="2"/>
        <v>119.00000000000001</v>
      </c>
      <c r="H40" s="54">
        <f t="shared" si="2"/>
        <v>0</v>
      </c>
      <c r="I40" s="54">
        <f t="shared" si="2"/>
        <v>7</v>
      </c>
      <c r="J40" s="54">
        <f t="shared" si="2"/>
        <v>0.13333333333333333</v>
      </c>
      <c r="K40" s="54">
        <f t="shared" si="2"/>
        <v>0.11666666666666668</v>
      </c>
      <c r="L40" s="54">
        <f t="shared" si="2"/>
        <v>41</v>
      </c>
      <c r="M40" s="54">
        <f t="shared" si="2"/>
        <v>31.000000000000004</v>
      </c>
      <c r="N40" s="54">
        <f t="shared" si="2"/>
        <v>15</v>
      </c>
      <c r="O40" s="54">
        <f t="shared" si="2"/>
        <v>0.7</v>
      </c>
    </row>
    <row r="41" spans="1:15" x14ac:dyDescent="0.2">
      <c r="A41" s="6" t="s">
        <v>76</v>
      </c>
      <c r="B41" s="4" t="s">
        <v>56</v>
      </c>
      <c r="C41" s="6">
        <v>10</v>
      </c>
      <c r="D41" s="45">
        <f>D12</f>
        <v>0.06</v>
      </c>
      <c r="E41" s="45">
        <f t="shared" ref="E41:O41" si="3">E12</f>
        <v>8.25</v>
      </c>
      <c r="F41" s="45">
        <f t="shared" si="3"/>
        <v>0.08</v>
      </c>
      <c r="G41" s="45">
        <f t="shared" si="3"/>
        <v>74.8</v>
      </c>
      <c r="H41" s="45">
        <f t="shared" si="3"/>
        <v>0</v>
      </c>
      <c r="I41" s="45">
        <f t="shared" si="3"/>
        <v>0</v>
      </c>
      <c r="J41" s="45">
        <f t="shared" si="3"/>
        <v>0.2</v>
      </c>
      <c r="K41" s="45">
        <f t="shared" si="3"/>
        <v>0.02</v>
      </c>
      <c r="L41" s="45">
        <f t="shared" si="3"/>
        <v>1.2</v>
      </c>
      <c r="M41" s="45">
        <f t="shared" si="3"/>
        <v>1.9</v>
      </c>
      <c r="N41" s="45">
        <f t="shared" si="3"/>
        <v>0</v>
      </c>
      <c r="O41" s="45">
        <f t="shared" si="3"/>
        <v>0.02</v>
      </c>
    </row>
    <row r="42" spans="1:15" x14ac:dyDescent="0.2">
      <c r="A42" s="6" t="s">
        <v>77</v>
      </c>
      <c r="B42" s="4" t="s">
        <v>78</v>
      </c>
      <c r="C42" s="6">
        <v>25</v>
      </c>
      <c r="D42" s="45">
        <v>7.1</v>
      </c>
      <c r="E42" s="45">
        <v>7.85</v>
      </c>
      <c r="F42" s="45">
        <v>1</v>
      </c>
      <c r="G42" s="45">
        <v>72</v>
      </c>
      <c r="H42" s="45">
        <v>0.03</v>
      </c>
      <c r="I42" s="45">
        <v>0.32</v>
      </c>
      <c r="J42" s="45">
        <v>0.05</v>
      </c>
      <c r="K42" s="45">
        <v>0.06</v>
      </c>
      <c r="L42" s="45">
        <v>115</v>
      </c>
      <c r="M42" s="45">
        <v>174.5</v>
      </c>
      <c r="N42" s="45">
        <v>10</v>
      </c>
      <c r="O42" s="45">
        <v>0.22</v>
      </c>
    </row>
    <row r="43" spans="1:15" x14ac:dyDescent="0.2">
      <c r="A43" s="6" t="s">
        <v>136</v>
      </c>
      <c r="B43" s="4" t="s">
        <v>137</v>
      </c>
      <c r="C43" s="6">
        <v>200</v>
      </c>
      <c r="D43" s="45">
        <f>D14</f>
        <v>3.9</v>
      </c>
      <c r="E43" s="45">
        <f t="shared" ref="E43:O43" si="4">E14</f>
        <v>5</v>
      </c>
      <c r="F43" s="45">
        <f t="shared" si="4"/>
        <v>42.5</v>
      </c>
      <c r="G43" s="45">
        <f t="shared" si="4"/>
        <v>145</v>
      </c>
      <c r="H43" s="45">
        <f t="shared" si="4"/>
        <v>0.06</v>
      </c>
      <c r="I43" s="45">
        <f t="shared" si="4"/>
        <v>1.6</v>
      </c>
      <c r="J43" s="45">
        <f t="shared" si="4"/>
        <v>0</v>
      </c>
      <c r="K43" s="45">
        <f t="shared" si="4"/>
        <v>0.4</v>
      </c>
      <c r="L43" s="45">
        <f t="shared" si="4"/>
        <v>118.2</v>
      </c>
      <c r="M43" s="45">
        <f t="shared" si="4"/>
        <v>188.4</v>
      </c>
      <c r="N43" s="45">
        <f t="shared" si="4"/>
        <v>24.8</v>
      </c>
      <c r="O43" s="45">
        <f t="shared" si="4"/>
        <v>0.8</v>
      </c>
    </row>
    <row r="44" spans="1:15" x14ac:dyDescent="0.2">
      <c r="A44" s="6" t="s">
        <v>4</v>
      </c>
      <c r="B44" s="4" t="s">
        <v>132</v>
      </c>
      <c r="C44" s="6">
        <v>40</v>
      </c>
      <c r="D44" s="45">
        <v>1.9</v>
      </c>
      <c r="E44" s="45">
        <v>0.3</v>
      </c>
      <c r="F44" s="45">
        <v>9.8000000000000007</v>
      </c>
      <c r="G44" s="45">
        <v>51</v>
      </c>
      <c r="H44" s="45">
        <v>0.03</v>
      </c>
      <c r="I44" s="45">
        <v>0</v>
      </c>
      <c r="J44" s="45">
        <v>0</v>
      </c>
      <c r="K44" s="45">
        <v>0.28999999999999998</v>
      </c>
      <c r="L44" s="45">
        <v>6.9</v>
      </c>
      <c r="M44" s="45">
        <v>16.600000000000001</v>
      </c>
      <c r="N44" s="45">
        <v>5.9</v>
      </c>
      <c r="O44" s="45">
        <v>0.2</v>
      </c>
    </row>
    <row r="45" spans="1:15" x14ac:dyDescent="0.2">
      <c r="A45" s="6" t="s">
        <v>4</v>
      </c>
      <c r="B45" s="4" t="s">
        <v>12</v>
      </c>
      <c r="C45" s="6">
        <v>30</v>
      </c>
      <c r="D45" s="45">
        <v>2.0099999999999998</v>
      </c>
      <c r="E45" s="45">
        <v>0.24</v>
      </c>
      <c r="F45" s="45">
        <v>12.6</v>
      </c>
      <c r="G45" s="45">
        <v>60.3</v>
      </c>
      <c r="H45" s="45">
        <v>0.04</v>
      </c>
      <c r="I45" s="45">
        <v>0</v>
      </c>
      <c r="J45" s="45">
        <v>0</v>
      </c>
      <c r="K45" s="45">
        <v>0</v>
      </c>
      <c r="L45" s="45">
        <v>10.5</v>
      </c>
      <c r="M45" s="45">
        <v>37.4</v>
      </c>
      <c r="N45" s="45">
        <v>8.1</v>
      </c>
      <c r="O45" s="45">
        <v>1.1599999999999999</v>
      </c>
    </row>
    <row r="46" spans="1:15" x14ac:dyDescent="0.2">
      <c r="A46" s="6" t="s">
        <v>58</v>
      </c>
      <c r="B46" s="3" t="s">
        <v>138</v>
      </c>
      <c r="C46" s="5">
        <v>100</v>
      </c>
      <c r="D46" s="45">
        <f>D17</f>
        <v>0.46</v>
      </c>
      <c r="E46" s="45">
        <f t="shared" ref="E46:O46" si="5">E17</f>
        <v>0.34499999999999997</v>
      </c>
      <c r="F46" s="45">
        <f t="shared" si="5"/>
        <v>11.845000000000001</v>
      </c>
      <c r="G46" s="45">
        <f t="shared" si="5"/>
        <v>54.05</v>
      </c>
      <c r="H46" s="45">
        <f t="shared" si="5"/>
        <v>2.3E-2</v>
      </c>
      <c r="I46" s="45">
        <f t="shared" si="5"/>
        <v>5.75</v>
      </c>
      <c r="J46" s="45">
        <f t="shared" si="5"/>
        <v>0</v>
      </c>
      <c r="K46" s="45">
        <f t="shared" si="5"/>
        <v>0.46</v>
      </c>
      <c r="L46" s="45">
        <f t="shared" si="5"/>
        <v>21.85</v>
      </c>
      <c r="M46" s="45">
        <f t="shared" si="5"/>
        <v>18.399999999999999</v>
      </c>
      <c r="N46" s="45">
        <f t="shared" si="5"/>
        <v>13.8</v>
      </c>
      <c r="O46" s="45">
        <f t="shared" si="5"/>
        <v>1.95</v>
      </c>
    </row>
    <row r="47" spans="1:15" x14ac:dyDescent="0.2">
      <c r="A47" s="6"/>
      <c r="B47" s="32" t="s">
        <v>60</v>
      </c>
      <c r="C47" s="6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</row>
    <row r="48" spans="1:15" x14ac:dyDescent="0.2">
      <c r="A48" s="6" t="s">
        <v>108</v>
      </c>
      <c r="B48" s="35" t="s">
        <v>139</v>
      </c>
      <c r="C48" s="6">
        <v>100</v>
      </c>
      <c r="D48" s="45">
        <f>D19*100/60</f>
        <v>0.6</v>
      </c>
      <c r="E48" s="45">
        <f t="shared" ref="E48:O48" si="6">E19*100/60</f>
        <v>0.4</v>
      </c>
      <c r="F48" s="45">
        <f t="shared" si="6"/>
        <v>5</v>
      </c>
      <c r="G48" s="45">
        <f t="shared" si="6"/>
        <v>31.000000000000004</v>
      </c>
      <c r="H48" s="45">
        <f t="shared" si="6"/>
        <v>0.04</v>
      </c>
      <c r="I48" s="45">
        <f t="shared" si="6"/>
        <v>7.3833333333333337</v>
      </c>
      <c r="J48" s="45">
        <f t="shared" si="6"/>
        <v>1.6666666666666666E-2</v>
      </c>
      <c r="K48" s="45">
        <f t="shared" si="6"/>
        <v>0.23</v>
      </c>
      <c r="L48" s="45">
        <f t="shared" si="6"/>
        <v>46</v>
      </c>
      <c r="M48" s="45">
        <f t="shared" si="6"/>
        <v>48</v>
      </c>
      <c r="N48" s="45">
        <f t="shared" si="6"/>
        <v>5</v>
      </c>
      <c r="O48" s="45">
        <f t="shared" si="6"/>
        <v>0</v>
      </c>
    </row>
    <row r="49" spans="1:15" x14ac:dyDescent="0.2">
      <c r="A49" s="115" t="s">
        <v>140</v>
      </c>
      <c r="B49" s="18" t="s">
        <v>141</v>
      </c>
      <c r="C49" s="115">
        <v>250</v>
      </c>
      <c r="D49" s="107">
        <f>D20*250/200</f>
        <v>3.25</v>
      </c>
      <c r="E49" s="107">
        <f t="shared" ref="E49:O49" si="7">E20*250/200</f>
        <v>1.2124999999999999</v>
      </c>
      <c r="F49" s="107">
        <f t="shared" si="7"/>
        <v>13.375</v>
      </c>
      <c r="G49" s="107">
        <f t="shared" si="7"/>
        <v>232.625</v>
      </c>
      <c r="H49" s="107">
        <f t="shared" si="7"/>
        <v>1.2500000000000001E-2</v>
      </c>
      <c r="I49" s="107">
        <f t="shared" si="7"/>
        <v>5.125</v>
      </c>
      <c r="J49" s="107">
        <f t="shared" si="7"/>
        <v>0</v>
      </c>
      <c r="K49" s="107">
        <f t="shared" si="7"/>
        <v>1.125</v>
      </c>
      <c r="L49" s="107">
        <f t="shared" si="7"/>
        <v>73.625</v>
      </c>
      <c r="M49" s="107">
        <f t="shared" si="7"/>
        <v>32.125</v>
      </c>
      <c r="N49" s="107">
        <f t="shared" si="7"/>
        <v>0</v>
      </c>
      <c r="O49" s="107">
        <f t="shared" si="7"/>
        <v>0</v>
      </c>
    </row>
    <row r="50" spans="1:15" x14ac:dyDescent="0.2">
      <c r="A50" s="116"/>
      <c r="B50" s="14" t="s">
        <v>142</v>
      </c>
      <c r="C50" s="116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</row>
    <row r="51" spans="1:15" x14ac:dyDescent="0.2">
      <c r="A51" s="6" t="s">
        <v>143</v>
      </c>
      <c r="B51" s="7" t="s">
        <v>144</v>
      </c>
      <c r="C51" s="6">
        <v>180</v>
      </c>
      <c r="D51" s="45">
        <f>D22*180/150</f>
        <v>6.6239999999999997</v>
      </c>
      <c r="E51" s="45">
        <f t="shared" ref="E51:O51" si="8">E22*180/150</f>
        <v>4.68</v>
      </c>
      <c r="F51" s="45">
        <f t="shared" si="8"/>
        <v>27.179999999999996</v>
      </c>
      <c r="G51" s="45">
        <f t="shared" si="8"/>
        <v>138</v>
      </c>
      <c r="H51" s="45">
        <f t="shared" si="8"/>
        <v>0.192</v>
      </c>
      <c r="I51" s="45">
        <f t="shared" si="8"/>
        <v>0</v>
      </c>
      <c r="J51" s="45">
        <f t="shared" si="8"/>
        <v>0</v>
      </c>
      <c r="K51" s="45">
        <f t="shared" si="8"/>
        <v>0.81600000000000006</v>
      </c>
      <c r="L51" s="45">
        <f t="shared" si="8"/>
        <v>44.4</v>
      </c>
      <c r="M51" s="45">
        <f t="shared" si="8"/>
        <v>42</v>
      </c>
      <c r="N51" s="45">
        <f t="shared" si="8"/>
        <v>20.087999999999997</v>
      </c>
      <c r="O51" s="45">
        <f t="shared" si="8"/>
        <v>0</v>
      </c>
    </row>
    <row r="52" spans="1:15" x14ac:dyDescent="0.2">
      <c r="A52" s="6" t="s">
        <v>145</v>
      </c>
      <c r="B52" s="7" t="s">
        <v>230</v>
      </c>
      <c r="C52" s="6" t="s">
        <v>106</v>
      </c>
      <c r="D52" s="45">
        <f>D23*100/80</f>
        <v>10.375000000000002</v>
      </c>
      <c r="E52" s="45">
        <f t="shared" ref="E52:O52" si="9">E23*100/80</f>
        <v>4.875</v>
      </c>
      <c r="F52" s="45">
        <f t="shared" si="9"/>
        <v>9.875</v>
      </c>
      <c r="G52" s="45">
        <f t="shared" si="9"/>
        <v>145</v>
      </c>
      <c r="H52" s="45">
        <f t="shared" si="9"/>
        <v>0.1875</v>
      </c>
      <c r="I52" s="45">
        <f t="shared" si="9"/>
        <v>11.25</v>
      </c>
      <c r="J52" s="45">
        <f t="shared" si="9"/>
        <v>0.1</v>
      </c>
      <c r="K52" s="45">
        <f t="shared" si="9"/>
        <v>2.8125</v>
      </c>
      <c r="L52" s="45">
        <f t="shared" si="9"/>
        <v>90</v>
      </c>
      <c r="M52" s="45">
        <f t="shared" si="9"/>
        <v>220.98750000000001</v>
      </c>
      <c r="N52" s="45">
        <f t="shared" si="9"/>
        <v>32.435000000000002</v>
      </c>
      <c r="O52" s="45">
        <f t="shared" si="9"/>
        <v>1.25</v>
      </c>
    </row>
    <row r="53" spans="1:15" x14ac:dyDescent="0.2">
      <c r="A53" s="6" t="s">
        <v>105</v>
      </c>
      <c r="B53" s="7" t="s">
        <v>26</v>
      </c>
      <c r="C53" s="6">
        <v>200</v>
      </c>
      <c r="D53" s="45">
        <f>D24</f>
        <v>0.5</v>
      </c>
      <c r="E53" s="45">
        <f t="shared" ref="E53:O53" si="10">E24</f>
        <v>0</v>
      </c>
      <c r="F53" s="45">
        <f t="shared" si="10"/>
        <v>16</v>
      </c>
      <c r="G53" s="45">
        <f t="shared" si="10"/>
        <v>102</v>
      </c>
      <c r="H53" s="45">
        <f t="shared" si="10"/>
        <v>0.01</v>
      </c>
      <c r="I53" s="45">
        <f t="shared" si="10"/>
        <v>3.6</v>
      </c>
      <c r="J53" s="45">
        <f t="shared" si="10"/>
        <v>0.01</v>
      </c>
      <c r="K53" s="45">
        <f t="shared" si="10"/>
        <v>0</v>
      </c>
      <c r="L53" s="45">
        <f t="shared" si="10"/>
        <v>12</v>
      </c>
      <c r="M53" s="45">
        <f t="shared" si="10"/>
        <v>17</v>
      </c>
      <c r="N53" s="45">
        <f t="shared" si="10"/>
        <v>0</v>
      </c>
      <c r="O53" s="45">
        <f t="shared" si="10"/>
        <v>0.1</v>
      </c>
    </row>
    <row r="54" spans="1:15" x14ac:dyDescent="0.2">
      <c r="A54" s="6" t="s">
        <v>4</v>
      </c>
      <c r="B54" s="4" t="s">
        <v>132</v>
      </c>
      <c r="C54" s="6">
        <v>50</v>
      </c>
      <c r="D54" s="45">
        <v>2.375</v>
      </c>
      <c r="E54" s="45">
        <v>0.375</v>
      </c>
      <c r="F54" s="45">
        <v>12.25</v>
      </c>
      <c r="G54" s="45">
        <v>63.75</v>
      </c>
      <c r="H54" s="45">
        <v>3.7499999999999999E-2</v>
      </c>
      <c r="I54" s="45">
        <v>0</v>
      </c>
      <c r="J54" s="45">
        <v>0</v>
      </c>
      <c r="K54" s="45">
        <v>0.36249999999999999</v>
      </c>
      <c r="L54" s="45">
        <v>8.625</v>
      </c>
      <c r="M54" s="45">
        <v>20.75</v>
      </c>
      <c r="N54" s="45">
        <v>7.375</v>
      </c>
      <c r="O54" s="45">
        <v>0.25</v>
      </c>
    </row>
    <row r="55" spans="1:15" x14ac:dyDescent="0.2">
      <c r="A55" s="6" t="s">
        <v>4</v>
      </c>
      <c r="B55" s="4" t="s">
        <v>12</v>
      </c>
      <c r="C55" s="6">
        <v>40</v>
      </c>
      <c r="D55" s="45">
        <v>2.68</v>
      </c>
      <c r="E55" s="45">
        <v>0.32</v>
      </c>
      <c r="F55" s="45">
        <v>16.8</v>
      </c>
      <c r="G55" s="45">
        <v>80.400000000000006</v>
      </c>
      <c r="H55" s="45">
        <v>0.05</v>
      </c>
      <c r="I55" s="45">
        <v>0</v>
      </c>
      <c r="J55" s="45">
        <v>0</v>
      </c>
      <c r="K55" s="45">
        <v>0</v>
      </c>
      <c r="L55" s="45">
        <v>14</v>
      </c>
      <c r="M55" s="45">
        <v>49.87</v>
      </c>
      <c r="N55" s="45">
        <v>10.8</v>
      </c>
      <c r="O55" s="45">
        <v>1.55</v>
      </c>
    </row>
    <row r="56" spans="1:15" x14ac:dyDescent="0.2">
      <c r="A56" s="4"/>
      <c r="B56" s="5" t="s">
        <v>69</v>
      </c>
      <c r="C56" s="5"/>
      <c r="D56" s="52">
        <f>SUM(D39:D55)</f>
        <v>54.114000000000004</v>
      </c>
      <c r="E56" s="52">
        <f t="shared" ref="E56:O56" si="11">SUM(E39:E55)</f>
        <v>53.827499999999993</v>
      </c>
      <c r="F56" s="52">
        <f t="shared" si="11"/>
        <v>225.57499999999999</v>
      </c>
      <c r="G56" s="52">
        <f t="shared" si="11"/>
        <v>1646.925</v>
      </c>
      <c r="H56" s="52">
        <f t="shared" si="11"/>
        <v>0.85250000000000004</v>
      </c>
      <c r="I56" s="52">
        <f t="shared" si="11"/>
        <v>44.128333333333337</v>
      </c>
      <c r="J56" s="52">
        <f t="shared" si="11"/>
        <v>0.51</v>
      </c>
      <c r="K56" s="52">
        <f t="shared" si="11"/>
        <v>7.1926666666666668</v>
      </c>
      <c r="L56" s="52">
        <f t="shared" si="11"/>
        <v>771.3</v>
      </c>
      <c r="M56" s="52">
        <f t="shared" si="11"/>
        <v>1133.3325</v>
      </c>
      <c r="N56" s="52">
        <f t="shared" si="11"/>
        <v>177.298</v>
      </c>
      <c r="O56" s="52">
        <f t="shared" si="11"/>
        <v>9.2000000000000011</v>
      </c>
    </row>
  </sheetData>
  <mergeCells count="38">
    <mergeCell ref="N49:N50"/>
    <mergeCell ref="O49:O50"/>
    <mergeCell ref="J49:J50"/>
    <mergeCell ref="K49:K50"/>
    <mergeCell ref="L49:L50"/>
    <mergeCell ref="M49:M50"/>
    <mergeCell ref="A49:A50"/>
    <mergeCell ref="C49:C50"/>
    <mergeCell ref="D49:D50"/>
    <mergeCell ref="E49:E50"/>
    <mergeCell ref="F49:F50"/>
    <mergeCell ref="G49:G50"/>
    <mergeCell ref="H49:H50"/>
    <mergeCell ref="I49:I50"/>
    <mergeCell ref="O20:O21"/>
    <mergeCell ref="A35:A36"/>
    <mergeCell ref="B35:B36"/>
    <mergeCell ref="D35:F35"/>
    <mergeCell ref="H35:K35"/>
    <mergeCell ref="L35:O35"/>
    <mergeCell ref="K20:K21"/>
    <mergeCell ref="L20:L21"/>
    <mergeCell ref="M20:M21"/>
    <mergeCell ref="N20:N21"/>
    <mergeCell ref="L6:O6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A6:A7"/>
    <mergeCell ref="B6:B7"/>
    <mergeCell ref="D6:F6"/>
    <mergeCell ref="H6:K6"/>
  </mergeCells>
  <phoneticPr fontId="4" type="noConversion"/>
  <pageMargins left="0.75" right="0.31" top="0.4" bottom="0.5" header="0.53" footer="0.5"/>
  <pageSetup paperSize="9" scale="75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opLeftCell="A22" workbookViewId="0">
      <selection activeCell="A52" sqref="A52:IV52"/>
    </sheetView>
  </sheetViews>
  <sheetFormatPr defaultRowHeight="12.75" x14ac:dyDescent="0.2"/>
  <cols>
    <col min="1" max="1" width="14" customWidth="1"/>
    <col min="2" max="2" width="46" customWidth="1"/>
    <col min="3" max="3" width="11.140625" style="1" customWidth="1"/>
    <col min="7" max="7" width="16.28515625" customWidth="1"/>
  </cols>
  <sheetData>
    <row r="1" spans="1:15" x14ac:dyDescent="0.2">
      <c r="A1" s="8" t="s">
        <v>35</v>
      </c>
    </row>
    <row r="2" spans="1:15" x14ac:dyDescent="0.2">
      <c r="A2" s="8" t="s">
        <v>147</v>
      </c>
    </row>
    <row r="3" spans="1:15" x14ac:dyDescent="0.2">
      <c r="A3" s="8" t="s">
        <v>37</v>
      </c>
    </row>
    <row r="4" spans="1:15" x14ac:dyDescent="0.2">
      <c r="A4" s="8" t="s">
        <v>38</v>
      </c>
    </row>
    <row r="6" spans="1:15" x14ac:dyDescent="0.2">
      <c r="A6" s="109" t="s">
        <v>8</v>
      </c>
      <c r="B6" s="109" t="s">
        <v>34</v>
      </c>
      <c r="C6" s="23" t="s">
        <v>39</v>
      </c>
      <c r="D6" s="111" t="s">
        <v>41</v>
      </c>
      <c r="E6" s="111"/>
      <c r="F6" s="112"/>
      <c r="G6" s="26" t="s">
        <v>42</v>
      </c>
      <c r="H6" s="112" t="s">
        <v>44</v>
      </c>
      <c r="I6" s="113"/>
      <c r="J6" s="113"/>
      <c r="K6" s="114"/>
      <c r="L6" s="112" t="s">
        <v>49</v>
      </c>
      <c r="M6" s="113"/>
      <c r="N6" s="113"/>
      <c r="O6" s="114"/>
    </row>
    <row r="7" spans="1:15" x14ac:dyDescent="0.2">
      <c r="A7" s="110"/>
      <c r="B7" s="110"/>
      <c r="C7" s="24" t="s">
        <v>40</v>
      </c>
      <c r="D7" s="21" t="s">
        <v>0</v>
      </c>
      <c r="E7" s="21" t="s">
        <v>1</v>
      </c>
      <c r="F7" s="15" t="s">
        <v>2</v>
      </c>
      <c r="G7" s="25" t="s">
        <v>43</v>
      </c>
      <c r="H7" s="22" t="s">
        <v>45</v>
      </c>
      <c r="I7" s="22" t="s">
        <v>46</v>
      </c>
      <c r="J7" s="22" t="s">
        <v>47</v>
      </c>
      <c r="K7" s="22" t="s">
        <v>48</v>
      </c>
      <c r="L7" s="22" t="s">
        <v>50</v>
      </c>
      <c r="M7" s="22" t="s">
        <v>51</v>
      </c>
      <c r="N7" s="22" t="s">
        <v>52</v>
      </c>
      <c r="O7" s="22" t="s">
        <v>53</v>
      </c>
    </row>
    <row r="8" spans="1:15" x14ac:dyDescent="0.2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3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x14ac:dyDescent="0.2">
      <c r="A9" s="27"/>
      <c r="B9" s="30" t="s">
        <v>59</v>
      </c>
      <c r="C9" s="28"/>
      <c r="D9" s="21"/>
      <c r="E9" s="21"/>
      <c r="F9" s="21"/>
      <c r="G9" s="29"/>
      <c r="H9" s="22"/>
      <c r="I9" s="22"/>
      <c r="J9" s="22"/>
      <c r="K9" s="22"/>
      <c r="L9" s="22"/>
      <c r="M9" s="22"/>
      <c r="N9" s="22"/>
      <c r="O9" s="22"/>
    </row>
    <row r="10" spans="1:15" x14ac:dyDescent="0.2">
      <c r="A10" s="6" t="s">
        <v>223</v>
      </c>
      <c r="B10" s="4" t="s">
        <v>231</v>
      </c>
      <c r="C10" s="6">
        <v>150</v>
      </c>
      <c r="D10" s="45">
        <v>13.8</v>
      </c>
      <c r="E10" s="45">
        <v>15.65</v>
      </c>
      <c r="F10" s="45">
        <v>33.950000000000003</v>
      </c>
      <c r="G10" s="45">
        <v>256</v>
      </c>
      <c r="H10" s="45">
        <v>0.11</v>
      </c>
      <c r="I10" s="45">
        <v>11.9</v>
      </c>
      <c r="J10" s="45">
        <v>0.2</v>
      </c>
      <c r="K10" s="45">
        <v>3.0139999999999998</v>
      </c>
      <c r="L10" s="45">
        <v>135.6</v>
      </c>
      <c r="M10" s="45">
        <v>158</v>
      </c>
      <c r="N10" s="45">
        <v>33.21</v>
      </c>
      <c r="O10" s="45">
        <v>0.4</v>
      </c>
    </row>
    <row r="11" spans="1:15" x14ac:dyDescent="0.2">
      <c r="A11" s="6" t="s">
        <v>54</v>
      </c>
      <c r="B11" s="4" t="s">
        <v>14</v>
      </c>
      <c r="C11" s="6">
        <v>20</v>
      </c>
      <c r="D11" s="45">
        <v>0</v>
      </c>
      <c r="E11" s="45">
        <v>0</v>
      </c>
      <c r="F11" s="45">
        <v>12.98</v>
      </c>
      <c r="G11" s="45">
        <v>51.97</v>
      </c>
      <c r="H11" s="45">
        <v>0</v>
      </c>
      <c r="I11" s="45">
        <v>0.11</v>
      </c>
      <c r="J11" s="45">
        <v>0</v>
      </c>
      <c r="K11" s="45">
        <v>0</v>
      </c>
      <c r="L11" s="45">
        <v>0.5</v>
      </c>
      <c r="M11" s="45">
        <v>0.06</v>
      </c>
      <c r="N11" s="45">
        <v>0.03</v>
      </c>
      <c r="O11" s="45">
        <v>0</v>
      </c>
    </row>
    <row r="12" spans="1:15" x14ac:dyDescent="0.2">
      <c r="A12" s="6" t="s">
        <v>55</v>
      </c>
      <c r="B12" s="4" t="s">
        <v>56</v>
      </c>
      <c r="C12" s="6">
        <v>10</v>
      </c>
      <c r="D12" s="45">
        <v>5.6000000000000001E-2</v>
      </c>
      <c r="E12" s="45">
        <v>8.25</v>
      </c>
      <c r="F12" s="45">
        <v>0.08</v>
      </c>
      <c r="G12" s="45">
        <v>74.8</v>
      </c>
      <c r="H12" s="45">
        <v>0</v>
      </c>
      <c r="I12" s="45">
        <v>0</v>
      </c>
      <c r="J12" s="45">
        <v>0.2</v>
      </c>
      <c r="K12" s="45">
        <v>0.02</v>
      </c>
      <c r="L12" s="45">
        <v>1.2</v>
      </c>
      <c r="M12" s="45">
        <v>1.9</v>
      </c>
      <c r="N12" s="45">
        <v>0</v>
      </c>
      <c r="O12" s="45">
        <v>0.02</v>
      </c>
    </row>
    <row r="13" spans="1:15" x14ac:dyDescent="0.2">
      <c r="A13" s="6" t="s">
        <v>57</v>
      </c>
      <c r="B13" s="4" t="s">
        <v>65</v>
      </c>
      <c r="C13" s="6" t="s">
        <v>7</v>
      </c>
      <c r="D13" s="45">
        <v>0.3</v>
      </c>
      <c r="E13" s="45">
        <v>0</v>
      </c>
      <c r="F13" s="45">
        <v>5.2</v>
      </c>
      <c r="G13" s="45">
        <v>60</v>
      </c>
      <c r="H13" s="46">
        <v>3.0000000000000001E-3</v>
      </c>
      <c r="I13" s="45">
        <v>2.8</v>
      </c>
      <c r="J13" s="45">
        <v>0</v>
      </c>
      <c r="K13" s="45">
        <v>0.03</v>
      </c>
      <c r="L13" s="45">
        <v>7.2</v>
      </c>
      <c r="M13" s="45">
        <v>8.6</v>
      </c>
      <c r="N13" s="45">
        <v>4.5999999999999996</v>
      </c>
      <c r="O13" s="45">
        <v>0</v>
      </c>
    </row>
    <row r="14" spans="1:15" x14ac:dyDescent="0.2">
      <c r="A14" s="6" t="s">
        <v>4</v>
      </c>
      <c r="B14" s="4" t="s">
        <v>33</v>
      </c>
      <c r="C14" s="6">
        <v>30</v>
      </c>
      <c r="D14" s="45">
        <v>2.1</v>
      </c>
      <c r="E14" s="45">
        <v>0.3</v>
      </c>
      <c r="F14" s="45">
        <v>20.7</v>
      </c>
      <c r="G14" s="45">
        <v>51</v>
      </c>
      <c r="H14" s="45">
        <v>0.05</v>
      </c>
      <c r="I14" s="45">
        <v>0</v>
      </c>
      <c r="J14" s="45">
        <v>0</v>
      </c>
      <c r="K14" s="45">
        <v>0.28999999999999998</v>
      </c>
      <c r="L14" s="45">
        <v>6.9</v>
      </c>
      <c r="M14" s="45">
        <v>25.2</v>
      </c>
      <c r="N14" s="45">
        <v>5.9</v>
      </c>
      <c r="O14" s="45">
        <v>0.56999999999999995</v>
      </c>
    </row>
    <row r="15" spans="1:15" x14ac:dyDescent="0.2">
      <c r="A15" s="6" t="s">
        <v>4</v>
      </c>
      <c r="B15" s="4" t="s">
        <v>12</v>
      </c>
      <c r="C15" s="6">
        <v>20</v>
      </c>
      <c r="D15" s="45">
        <v>1.34</v>
      </c>
      <c r="E15" s="45">
        <v>0.16</v>
      </c>
      <c r="F15" s="45">
        <v>8.4</v>
      </c>
      <c r="G15" s="45">
        <v>40.200000000000003</v>
      </c>
      <c r="H15" s="45">
        <v>0.03</v>
      </c>
      <c r="I15" s="45">
        <v>0</v>
      </c>
      <c r="J15" s="45">
        <v>0</v>
      </c>
      <c r="K15" s="45">
        <v>0</v>
      </c>
      <c r="L15" s="45">
        <v>7</v>
      </c>
      <c r="M15" s="45">
        <v>24.93</v>
      </c>
      <c r="N15" s="45">
        <v>5.4</v>
      </c>
      <c r="O15" s="45">
        <v>0.77</v>
      </c>
    </row>
    <row r="16" spans="1:15" x14ac:dyDescent="0.2">
      <c r="A16" s="6"/>
      <c r="B16" s="32" t="s">
        <v>60</v>
      </c>
      <c r="C16" s="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x14ac:dyDescent="0.2">
      <c r="A17" s="6" t="s">
        <v>61</v>
      </c>
      <c r="B17" s="35" t="s">
        <v>19</v>
      </c>
      <c r="C17" s="6">
        <v>60</v>
      </c>
      <c r="D17" s="45">
        <v>0.42</v>
      </c>
      <c r="E17" s="45">
        <v>0.06</v>
      </c>
      <c r="F17" s="45">
        <v>1.1399999999999999</v>
      </c>
      <c r="G17" s="45">
        <v>6.6</v>
      </c>
      <c r="H17" s="45">
        <v>0.02</v>
      </c>
      <c r="I17" s="45">
        <v>4.2</v>
      </c>
      <c r="J17" s="45">
        <v>0</v>
      </c>
      <c r="K17" s="45">
        <v>0.06</v>
      </c>
      <c r="L17" s="45">
        <v>10.199999999999999</v>
      </c>
      <c r="M17" s="45">
        <v>18</v>
      </c>
      <c r="N17" s="45">
        <v>8.4</v>
      </c>
      <c r="O17" s="45">
        <v>0.3</v>
      </c>
    </row>
    <row r="18" spans="1:15" x14ac:dyDescent="0.2">
      <c r="A18" s="115" t="s">
        <v>113</v>
      </c>
      <c r="B18" s="18" t="s">
        <v>148</v>
      </c>
      <c r="C18" s="115">
        <v>200</v>
      </c>
      <c r="D18" s="107">
        <v>3.2</v>
      </c>
      <c r="E18" s="107">
        <v>6.2</v>
      </c>
      <c r="F18" s="107">
        <v>39.520000000000003</v>
      </c>
      <c r="G18" s="107">
        <v>101.56</v>
      </c>
      <c r="H18" s="107">
        <v>0</v>
      </c>
      <c r="I18" s="107">
        <v>1.56</v>
      </c>
      <c r="J18" s="107">
        <v>0.04</v>
      </c>
      <c r="K18" s="107">
        <v>0</v>
      </c>
      <c r="L18" s="107">
        <v>139.28</v>
      </c>
      <c r="M18" s="107">
        <v>199.64</v>
      </c>
      <c r="N18" s="107">
        <v>18.32</v>
      </c>
      <c r="O18" s="107">
        <v>0.2</v>
      </c>
    </row>
    <row r="19" spans="1:15" x14ac:dyDescent="0.2">
      <c r="A19" s="116"/>
      <c r="B19" s="14" t="s">
        <v>149</v>
      </c>
      <c r="C19" s="116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5" x14ac:dyDescent="0.2">
      <c r="A20" s="6" t="s">
        <v>150</v>
      </c>
      <c r="B20" s="7" t="s">
        <v>151</v>
      </c>
      <c r="C20" s="6" t="s">
        <v>21</v>
      </c>
      <c r="D20" s="45">
        <v>18.96</v>
      </c>
      <c r="E20" s="45">
        <v>15.58</v>
      </c>
      <c r="F20" s="45">
        <v>15.7</v>
      </c>
      <c r="G20" s="45">
        <v>461.28</v>
      </c>
      <c r="H20" s="45">
        <v>0.35</v>
      </c>
      <c r="I20" s="45">
        <v>3.12</v>
      </c>
      <c r="J20" s="45">
        <v>0.02</v>
      </c>
      <c r="K20" s="45">
        <v>2.1</v>
      </c>
      <c r="L20" s="45">
        <v>319.45999999999998</v>
      </c>
      <c r="M20" s="45">
        <v>412.88</v>
      </c>
      <c r="N20" s="45">
        <v>40.98</v>
      </c>
      <c r="O20" s="45">
        <v>1.76</v>
      </c>
    </row>
    <row r="21" spans="1:15" x14ac:dyDescent="0.2">
      <c r="A21" s="6" t="s">
        <v>87</v>
      </c>
      <c r="B21" s="7" t="s">
        <v>152</v>
      </c>
      <c r="C21" s="6">
        <v>200</v>
      </c>
      <c r="D21" s="45">
        <v>0.74</v>
      </c>
      <c r="E21" s="45">
        <v>0.34</v>
      </c>
      <c r="F21" s="45">
        <v>48.497999999999998</v>
      </c>
      <c r="G21" s="45">
        <v>176.77</v>
      </c>
      <c r="H21" s="45">
        <v>3.0800000000000001E-2</v>
      </c>
      <c r="I21" s="45">
        <v>11.6</v>
      </c>
      <c r="J21" s="45">
        <v>0</v>
      </c>
      <c r="K21" s="45">
        <v>7.1999999999999995E-2</v>
      </c>
      <c r="L21" s="45">
        <v>1.21</v>
      </c>
      <c r="M21" s="45">
        <v>39.96</v>
      </c>
      <c r="N21" s="45">
        <v>17.239999999999998</v>
      </c>
      <c r="O21" s="45">
        <v>1.2</v>
      </c>
    </row>
    <row r="22" spans="1:15" x14ac:dyDescent="0.2">
      <c r="A22" s="6" t="s">
        <v>4</v>
      </c>
      <c r="B22" s="4" t="s">
        <v>33</v>
      </c>
      <c r="C22" s="6">
        <v>40</v>
      </c>
      <c r="D22" s="45">
        <v>2.8</v>
      </c>
      <c r="E22" s="45">
        <v>0.4</v>
      </c>
      <c r="F22" s="45">
        <v>27.6</v>
      </c>
      <c r="G22" s="45">
        <v>68</v>
      </c>
      <c r="H22" s="45">
        <v>7.0000000000000007E-2</v>
      </c>
      <c r="I22" s="45">
        <v>0</v>
      </c>
      <c r="J22" s="45">
        <v>0</v>
      </c>
      <c r="K22" s="45">
        <v>0.39</v>
      </c>
      <c r="L22" s="45">
        <v>9.1999999999999993</v>
      </c>
      <c r="M22" s="45">
        <v>33.6</v>
      </c>
      <c r="N22" s="45">
        <v>7.87</v>
      </c>
      <c r="O22" s="45">
        <v>0.76</v>
      </c>
    </row>
    <row r="23" spans="1:15" x14ac:dyDescent="0.2">
      <c r="A23" s="6" t="s">
        <v>4</v>
      </c>
      <c r="B23" s="4" t="s">
        <v>12</v>
      </c>
      <c r="C23" s="6">
        <v>30</v>
      </c>
      <c r="D23" s="45">
        <v>2.0099999999999998</v>
      </c>
      <c r="E23" s="45">
        <v>0.24</v>
      </c>
      <c r="F23" s="45">
        <v>12.6</v>
      </c>
      <c r="G23" s="45">
        <v>60.3</v>
      </c>
      <c r="H23" s="45">
        <v>0.04</v>
      </c>
      <c r="I23" s="45">
        <v>0</v>
      </c>
      <c r="J23" s="45">
        <v>0</v>
      </c>
      <c r="K23" s="45">
        <v>0</v>
      </c>
      <c r="L23" s="45">
        <v>10.5</v>
      </c>
      <c r="M23" s="45">
        <v>37.4</v>
      </c>
      <c r="N23" s="45">
        <v>8.1</v>
      </c>
      <c r="O23" s="45">
        <v>1.1599999999999999</v>
      </c>
    </row>
    <row r="24" spans="1:15" x14ac:dyDescent="0.2">
      <c r="A24" s="4"/>
      <c r="B24" s="6" t="s">
        <v>69</v>
      </c>
      <c r="C24" s="6"/>
      <c r="D24" s="45">
        <f>SUM(D10:D23)</f>
        <v>45.725999999999999</v>
      </c>
      <c r="E24" s="45">
        <f t="shared" ref="E24:O24" si="0">SUM(E10:E23)</f>
        <v>47.18</v>
      </c>
      <c r="F24" s="45">
        <f t="shared" si="0"/>
        <v>226.36799999999999</v>
      </c>
      <c r="G24" s="45">
        <f t="shared" si="0"/>
        <v>1408.48</v>
      </c>
      <c r="H24" s="45">
        <f t="shared" si="0"/>
        <v>0.70379999999999998</v>
      </c>
      <c r="I24" s="45">
        <f t="shared" si="0"/>
        <v>35.29</v>
      </c>
      <c r="J24" s="45">
        <f t="shared" si="0"/>
        <v>0.46</v>
      </c>
      <c r="K24" s="45">
        <f t="shared" si="0"/>
        <v>5.9759999999999991</v>
      </c>
      <c r="L24" s="45">
        <f t="shared" si="0"/>
        <v>648.25</v>
      </c>
      <c r="M24" s="45">
        <f t="shared" si="0"/>
        <v>960.17000000000007</v>
      </c>
      <c r="N24" s="45">
        <f t="shared" si="0"/>
        <v>150.05000000000001</v>
      </c>
      <c r="O24" s="45">
        <f t="shared" si="0"/>
        <v>7.1400000000000006</v>
      </c>
    </row>
    <row r="27" spans="1:15" x14ac:dyDescent="0.2">
      <c r="A27" s="8" t="s">
        <v>35</v>
      </c>
    </row>
    <row r="28" spans="1:15" x14ac:dyDescent="0.2">
      <c r="A28" s="8" t="s">
        <v>147</v>
      </c>
    </row>
    <row r="29" spans="1:15" x14ac:dyDescent="0.2">
      <c r="A29" s="8" t="s">
        <v>37</v>
      </c>
    </row>
    <row r="30" spans="1:15" x14ac:dyDescent="0.2">
      <c r="A30" s="8" t="s">
        <v>70</v>
      </c>
    </row>
    <row r="32" spans="1:15" x14ac:dyDescent="0.2">
      <c r="A32" s="109" t="s">
        <v>8</v>
      </c>
      <c r="B32" s="109" t="s">
        <v>34</v>
      </c>
      <c r="C32" s="23" t="s">
        <v>39</v>
      </c>
      <c r="D32" s="111" t="s">
        <v>41</v>
      </c>
      <c r="E32" s="111"/>
      <c r="F32" s="112"/>
      <c r="G32" s="26" t="s">
        <v>42</v>
      </c>
      <c r="H32" s="112" t="s">
        <v>44</v>
      </c>
      <c r="I32" s="113"/>
      <c r="J32" s="113"/>
      <c r="K32" s="114"/>
      <c r="L32" s="112" t="s">
        <v>49</v>
      </c>
      <c r="M32" s="113"/>
      <c r="N32" s="113"/>
      <c r="O32" s="114"/>
    </row>
    <row r="33" spans="1:15" x14ac:dyDescent="0.2">
      <c r="A33" s="110"/>
      <c r="B33" s="110"/>
      <c r="C33" s="24" t="s">
        <v>40</v>
      </c>
      <c r="D33" s="21" t="s">
        <v>0</v>
      </c>
      <c r="E33" s="21" t="s">
        <v>1</v>
      </c>
      <c r="F33" s="15" t="s">
        <v>2</v>
      </c>
      <c r="G33" s="25" t="s">
        <v>43</v>
      </c>
      <c r="H33" s="22" t="s">
        <v>45</v>
      </c>
      <c r="I33" s="22" t="s">
        <v>46</v>
      </c>
      <c r="J33" s="22" t="s">
        <v>47</v>
      </c>
      <c r="K33" s="22" t="s">
        <v>48</v>
      </c>
      <c r="L33" s="22" t="s">
        <v>50</v>
      </c>
      <c r="M33" s="22" t="s">
        <v>51</v>
      </c>
      <c r="N33" s="22" t="s">
        <v>52</v>
      </c>
      <c r="O33" s="22" t="s">
        <v>53</v>
      </c>
    </row>
    <row r="34" spans="1:15" x14ac:dyDescent="0.2">
      <c r="A34" s="30">
        <v>1</v>
      </c>
      <c r="B34" s="30">
        <v>2</v>
      </c>
      <c r="C34" s="31">
        <v>3</v>
      </c>
      <c r="D34" s="32">
        <v>4</v>
      </c>
      <c r="E34" s="32">
        <v>5</v>
      </c>
      <c r="F34" s="32">
        <v>6</v>
      </c>
      <c r="G34" s="33">
        <v>7</v>
      </c>
      <c r="H34" s="34">
        <v>8</v>
      </c>
      <c r="I34" s="34">
        <v>9</v>
      </c>
      <c r="J34" s="34">
        <v>10</v>
      </c>
      <c r="K34" s="34">
        <v>11</v>
      </c>
      <c r="L34" s="34">
        <v>12</v>
      </c>
      <c r="M34" s="34">
        <v>13</v>
      </c>
      <c r="N34" s="34">
        <v>14</v>
      </c>
      <c r="O34" s="34">
        <v>15</v>
      </c>
    </row>
    <row r="35" spans="1:15" x14ac:dyDescent="0.2">
      <c r="A35" s="27"/>
      <c r="B35" s="30" t="s">
        <v>59</v>
      </c>
      <c r="C35" s="28"/>
      <c r="D35" s="21"/>
      <c r="E35" s="21"/>
      <c r="F35" s="21"/>
      <c r="G35" s="29"/>
      <c r="H35" s="22"/>
      <c r="I35" s="22"/>
      <c r="J35" s="22"/>
      <c r="K35" s="22"/>
      <c r="L35" s="22"/>
      <c r="M35" s="22"/>
      <c r="N35" s="22"/>
      <c r="O35" s="22"/>
    </row>
    <row r="36" spans="1:15" x14ac:dyDescent="0.2">
      <c r="A36" s="6" t="s">
        <v>223</v>
      </c>
      <c r="B36" s="3" t="s">
        <v>231</v>
      </c>
      <c r="C36" s="6">
        <v>200</v>
      </c>
      <c r="D36" s="45">
        <f>D10*200/150</f>
        <v>18.399999999999999</v>
      </c>
      <c r="E36" s="45">
        <f t="shared" ref="E36:O36" si="1">E10*200/150</f>
        <v>20.866666666666667</v>
      </c>
      <c r="F36" s="45">
        <f t="shared" si="1"/>
        <v>45.266666666666673</v>
      </c>
      <c r="G36" s="45">
        <f t="shared" si="1"/>
        <v>341.33333333333331</v>
      </c>
      <c r="H36" s="45">
        <f t="shared" si="1"/>
        <v>0.14666666666666667</v>
      </c>
      <c r="I36" s="45">
        <f t="shared" si="1"/>
        <v>15.866666666666667</v>
      </c>
      <c r="J36" s="45">
        <f t="shared" si="1"/>
        <v>0.26666666666666666</v>
      </c>
      <c r="K36" s="45">
        <f t="shared" si="1"/>
        <v>4.0186666666666664</v>
      </c>
      <c r="L36" s="45">
        <f t="shared" si="1"/>
        <v>180.8</v>
      </c>
      <c r="M36" s="45">
        <f t="shared" si="1"/>
        <v>210.66666666666666</v>
      </c>
      <c r="N36" s="45">
        <f t="shared" si="1"/>
        <v>44.28</v>
      </c>
      <c r="O36" s="45">
        <f t="shared" si="1"/>
        <v>0.53333333333333333</v>
      </c>
    </row>
    <row r="37" spans="1:15" x14ac:dyDescent="0.2">
      <c r="A37" s="6" t="s">
        <v>54</v>
      </c>
      <c r="B37" s="4" t="s">
        <v>14</v>
      </c>
      <c r="C37" s="6">
        <v>20</v>
      </c>
      <c r="D37" s="45">
        <v>0</v>
      </c>
      <c r="E37" s="45">
        <v>0</v>
      </c>
      <c r="F37" s="45">
        <v>12.98</v>
      </c>
      <c r="G37" s="45">
        <v>51.97</v>
      </c>
      <c r="H37" s="45">
        <v>0</v>
      </c>
      <c r="I37" s="45">
        <v>0.11</v>
      </c>
      <c r="J37" s="45">
        <v>0</v>
      </c>
      <c r="K37" s="45">
        <v>0</v>
      </c>
      <c r="L37" s="45">
        <v>0.5</v>
      </c>
      <c r="M37" s="45">
        <v>0.06</v>
      </c>
      <c r="N37" s="45">
        <v>0.03</v>
      </c>
      <c r="O37" s="45">
        <v>0</v>
      </c>
    </row>
    <row r="38" spans="1:15" x14ac:dyDescent="0.2">
      <c r="A38" s="6" t="s">
        <v>55</v>
      </c>
      <c r="B38" s="4" t="s">
        <v>56</v>
      </c>
      <c r="C38" s="6">
        <v>10</v>
      </c>
      <c r="D38" s="45">
        <v>5.6000000000000001E-2</v>
      </c>
      <c r="E38" s="45">
        <v>8.25</v>
      </c>
      <c r="F38" s="45">
        <v>0.08</v>
      </c>
      <c r="G38" s="45">
        <v>74.8</v>
      </c>
      <c r="H38" s="45">
        <v>0</v>
      </c>
      <c r="I38" s="45">
        <v>0</v>
      </c>
      <c r="J38" s="45">
        <v>0.2</v>
      </c>
      <c r="K38" s="45">
        <v>0.02</v>
      </c>
      <c r="L38" s="45">
        <v>1.2</v>
      </c>
      <c r="M38" s="45">
        <v>1.9</v>
      </c>
      <c r="N38" s="45">
        <v>0</v>
      </c>
      <c r="O38" s="45">
        <v>0.02</v>
      </c>
    </row>
    <row r="39" spans="1:15" x14ac:dyDescent="0.2">
      <c r="A39" s="6" t="s">
        <v>57</v>
      </c>
      <c r="B39" s="4" t="s">
        <v>65</v>
      </c>
      <c r="C39" s="6" t="s">
        <v>7</v>
      </c>
      <c r="D39" s="45">
        <v>0.3</v>
      </c>
      <c r="E39" s="45">
        <v>0</v>
      </c>
      <c r="F39" s="45">
        <v>5.2</v>
      </c>
      <c r="G39" s="45">
        <v>60</v>
      </c>
      <c r="H39" s="46">
        <v>3.0000000000000001E-3</v>
      </c>
      <c r="I39" s="45">
        <v>2.8</v>
      </c>
      <c r="J39" s="45">
        <v>0</v>
      </c>
      <c r="K39" s="45">
        <v>0.03</v>
      </c>
      <c r="L39" s="45">
        <v>7.2</v>
      </c>
      <c r="M39" s="45">
        <v>8.6</v>
      </c>
      <c r="N39" s="45">
        <v>4.5999999999999996</v>
      </c>
      <c r="O39" s="45">
        <v>0</v>
      </c>
    </row>
    <row r="40" spans="1:15" x14ac:dyDescent="0.2">
      <c r="A40" s="6" t="s">
        <v>4</v>
      </c>
      <c r="B40" s="4" t="s">
        <v>33</v>
      </c>
      <c r="C40" s="6">
        <v>40</v>
      </c>
      <c r="D40" s="45">
        <v>2.8</v>
      </c>
      <c r="E40" s="45">
        <v>0.4</v>
      </c>
      <c r="F40" s="45">
        <v>27.6</v>
      </c>
      <c r="G40" s="45">
        <v>68</v>
      </c>
      <c r="H40" s="45">
        <v>7.0000000000000007E-2</v>
      </c>
      <c r="I40" s="45">
        <v>0</v>
      </c>
      <c r="J40" s="45">
        <v>0</v>
      </c>
      <c r="K40" s="45">
        <v>0.39</v>
      </c>
      <c r="L40" s="45">
        <v>9.1999999999999993</v>
      </c>
      <c r="M40" s="45">
        <v>33.6</v>
      </c>
      <c r="N40" s="45">
        <v>7.87</v>
      </c>
      <c r="O40" s="45">
        <v>0.76</v>
      </c>
    </row>
    <row r="41" spans="1:15" x14ac:dyDescent="0.2">
      <c r="A41" s="6" t="s">
        <v>4</v>
      </c>
      <c r="B41" s="4" t="s">
        <v>12</v>
      </c>
      <c r="C41" s="6">
        <v>30</v>
      </c>
      <c r="D41" s="45">
        <v>2.0099999999999998</v>
      </c>
      <c r="E41" s="45">
        <v>0.24</v>
      </c>
      <c r="F41" s="45">
        <v>12.6</v>
      </c>
      <c r="G41" s="45">
        <v>60.3</v>
      </c>
      <c r="H41" s="45">
        <v>0.04</v>
      </c>
      <c r="I41" s="45">
        <v>0</v>
      </c>
      <c r="J41" s="45">
        <v>0</v>
      </c>
      <c r="K41" s="45">
        <v>0</v>
      </c>
      <c r="L41" s="45">
        <v>10.5</v>
      </c>
      <c r="M41" s="45">
        <v>37.4</v>
      </c>
      <c r="N41" s="45">
        <v>8.1</v>
      </c>
      <c r="O41" s="45">
        <v>1.1599999999999999</v>
      </c>
    </row>
    <row r="42" spans="1:15" x14ac:dyDescent="0.2">
      <c r="A42" s="6"/>
      <c r="B42" s="32" t="s">
        <v>60</v>
      </c>
      <c r="C42" s="6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</row>
    <row r="43" spans="1:15" x14ac:dyDescent="0.2">
      <c r="A43" s="6" t="s">
        <v>61</v>
      </c>
      <c r="B43" s="35" t="s">
        <v>19</v>
      </c>
      <c r="C43" s="6">
        <v>100</v>
      </c>
      <c r="D43" s="45">
        <f>D17*100/60</f>
        <v>0.7</v>
      </c>
      <c r="E43" s="45">
        <f t="shared" ref="E43:O43" si="2">E17*100/60</f>
        <v>0.1</v>
      </c>
      <c r="F43" s="45">
        <f t="shared" si="2"/>
        <v>1.8999999999999997</v>
      </c>
      <c r="G43" s="45">
        <f t="shared" si="2"/>
        <v>11</v>
      </c>
      <c r="H43" s="45">
        <f t="shared" si="2"/>
        <v>3.3333333333333333E-2</v>
      </c>
      <c r="I43" s="45">
        <f t="shared" si="2"/>
        <v>7</v>
      </c>
      <c r="J43" s="45">
        <f t="shared" si="2"/>
        <v>0</v>
      </c>
      <c r="K43" s="45">
        <f t="shared" si="2"/>
        <v>0.1</v>
      </c>
      <c r="L43" s="45">
        <f t="shared" si="2"/>
        <v>16.999999999999996</v>
      </c>
      <c r="M43" s="45">
        <f t="shared" si="2"/>
        <v>30</v>
      </c>
      <c r="N43" s="45">
        <f t="shared" si="2"/>
        <v>14</v>
      </c>
      <c r="O43" s="45">
        <f t="shared" si="2"/>
        <v>0.5</v>
      </c>
    </row>
    <row r="44" spans="1:15" x14ac:dyDescent="0.2">
      <c r="A44" s="115" t="s">
        <v>113</v>
      </c>
      <c r="B44" s="18" t="s">
        <v>148</v>
      </c>
      <c r="C44" s="115">
        <v>250</v>
      </c>
      <c r="D44" s="107">
        <f>D18*250/200</f>
        <v>4</v>
      </c>
      <c r="E44" s="107">
        <f t="shared" ref="E44:O44" si="3">E18*250/200</f>
        <v>7.75</v>
      </c>
      <c r="F44" s="107">
        <f t="shared" si="3"/>
        <v>49.4</v>
      </c>
      <c r="G44" s="107">
        <f t="shared" si="3"/>
        <v>126.95</v>
      </c>
      <c r="H44" s="107">
        <f t="shared" si="3"/>
        <v>0</v>
      </c>
      <c r="I44" s="107">
        <f t="shared" si="3"/>
        <v>1.95</v>
      </c>
      <c r="J44" s="107">
        <f t="shared" si="3"/>
        <v>0.05</v>
      </c>
      <c r="K44" s="107">
        <f t="shared" si="3"/>
        <v>0</v>
      </c>
      <c r="L44" s="107">
        <f t="shared" si="3"/>
        <v>174.1</v>
      </c>
      <c r="M44" s="107">
        <f t="shared" si="3"/>
        <v>249.55</v>
      </c>
      <c r="N44" s="107">
        <f t="shared" si="3"/>
        <v>22.9</v>
      </c>
      <c r="O44" s="107">
        <f t="shared" si="3"/>
        <v>0.25</v>
      </c>
    </row>
    <row r="45" spans="1:15" x14ac:dyDescent="0.2">
      <c r="A45" s="116"/>
      <c r="B45" s="14" t="s">
        <v>149</v>
      </c>
      <c r="C45" s="116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</row>
    <row r="46" spans="1:15" x14ac:dyDescent="0.2">
      <c r="A46" s="6" t="s">
        <v>150</v>
      </c>
      <c r="B46" s="3" t="s">
        <v>151</v>
      </c>
      <c r="C46" s="6" t="s">
        <v>22</v>
      </c>
      <c r="D46" s="45">
        <f>D20*180/150</f>
        <v>22.752000000000002</v>
      </c>
      <c r="E46" s="45">
        <f t="shared" ref="E46:O46" si="4">E20*180/150</f>
        <v>18.696000000000002</v>
      </c>
      <c r="F46" s="45">
        <f t="shared" si="4"/>
        <v>18.84</v>
      </c>
      <c r="G46" s="45">
        <f t="shared" si="4"/>
        <v>553.53599999999994</v>
      </c>
      <c r="H46" s="45">
        <f t="shared" si="4"/>
        <v>0.41999999999999993</v>
      </c>
      <c r="I46" s="45">
        <f t="shared" si="4"/>
        <v>3.7440000000000002</v>
      </c>
      <c r="J46" s="45">
        <f t="shared" si="4"/>
        <v>2.4E-2</v>
      </c>
      <c r="K46" s="45">
        <f t="shared" si="4"/>
        <v>2.52</v>
      </c>
      <c r="L46" s="45">
        <f t="shared" si="4"/>
        <v>383.35199999999998</v>
      </c>
      <c r="M46" s="45">
        <f t="shared" si="4"/>
        <v>495.45599999999996</v>
      </c>
      <c r="N46" s="45">
        <f t="shared" si="4"/>
        <v>49.175999999999995</v>
      </c>
      <c r="O46" s="45">
        <f t="shared" si="4"/>
        <v>2.1120000000000001</v>
      </c>
    </row>
    <row r="47" spans="1:15" x14ac:dyDescent="0.2">
      <c r="A47" s="19" t="s">
        <v>87</v>
      </c>
      <c r="B47" s="11" t="s">
        <v>152</v>
      </c>
      <c r="C47" s="6">
        <v>200</v>
      </c>
      <c r="D47" s="45">
        <v>0.74</v>
      </c>
      <c r="E47" s="45">
        <v>0.34</v>
      </c>
      <c r="F47" s="45">
        <v>48.497999999999998</v>
      </c>
      <c r="G47" s="45">
        <v>176.77</v>
      </c>
      <c r="H47" s="45">
        <v>3.0800000000000001E-2</v>
      </c>
      <c r="I47" s="45">
        <v>11.6</v>
      </c>
      <c r="J47" s="45">
        <v>0</v>
      </c>
      <c r="K47" s="45">
        <v>7.1999999999999995E-2</v>
      </c>
      <c r="L47" s="45">
        <v>1.21</v>
      </c>
      <c r="M47" s="45">
        <v>39.96</v>
      </c>
      <c r="N47" s="45">
        <v>17.239999999999998</v>
      </c>
      <c r="O47" s="45">
        <v>1.2</v>
      </c>
    </row>
    <row r="48" spans="1:15" x14ac:dyDescent="0.2">
      <c r="A48" s="6" t="s">
        <v>4</v>
      </c>
      <c r="B48" s="4" t="s">
        <v>33</v>
      </c>
      <c r="C48" s="6">
        <v>50</v>
      </c>
      <c r="D48" s="45">
        <v>3.5</v>
      </c>
      <c r="E48" s="45">
        <v>0.5</v>
      </c>
      <c r="F48" s="45">
        <v>34.5</v>
      </c>
      <c r="G48" s="45">
        <v>85</v>
      </c>
      <c r="H48" s="45">
        <v>0.09</v>
      </c>
      <c r="I48" s="45">
        <v>0</v>
      </c>
      <c r="J48" s="45">
        <v>0</v>
      </c>
      <c r="K48" s="45">
        <v>0.49</v>
      </c>
      <c r="L48" s="45">
        <v>11.5</v>
      </c>
      <c r="M48" s="45">
        <v>42</v>
      </c>
      <c r="N48" s="45">
        <v>9.84</v>
      </c>
      <c r="O48" s="45">
        <v>0.95</v>
      </c>
    </row>
    <row r="49" spans="1:15" x14ac:dyDescent="0.2">
      <c r="A49" s="6" t="s">
        <v>4</v>
      </c>
      <c r="B49" s="4" t="s">
        <v>12</v>
      </c>
      <c r="C49" s="6">
        <v>40</v>
      </c>
      <c r="D49" s="45">
        <v>2.68</v>
      </c>
      <c r="E49" s="45">
        <v>0.32</v>
      </c>
      <c r="F49" s="45">
        <v>16.8</v>
      </c>
      <c r="G49" s="45">
        <v>80.400000000000006</v>
      </c>
      <c r="H49" s="45">
        <v>0.05</v>
      </c>
      <c r="I49" s="45">
        <v>0</v>
      </c>
      <c r="J49" s="45">
        <v>0</v>
      </c>
      <c r="K49" s="45">
        <v>0</v>
      </c>
      <c r="L49" s="45">
        <v>14</v>
      </c>
      <c r="M49" s="45">
        <v>49.87</v>
      </c>
      <c r="N49" s="45">
        <v>10.8</v>
      </c>
      <c r="O49" s="45">
        <v>1.55</v>
      </c>
    </row>
    <row r="50" spans="1:15" x14ac:dyDescent="0.2">
      <c r="A50" s="4"/>
      <c r="B50" s="6" t="s">
        <v>69</v>
      </c>
      <c r="C50" s="6"/>
      <c r="D50" s="45">
        <f>SUM(D36:D49)</f>
        <v>57.938000000000002</v>
      </c>
      <c r="E50" s="45">
        <f t="shared" ref="E50:O50" si="5">SUM(E36:E49)</f>
        <v>57.462666666666671</v>
      </c>
      <c r="F50" s="45">
        <f t="shared" si="5"/>
        <v>273.66466666666668</v>
      </c>
      <c r="G50" s="45">
        <f t="shared" si="5"/>
        <v>1690.0593333333331</v>
      </c>
      <c r="H50" s="45">
        <f t="shared" si="5"/>
        <v>0.88379999999999992</v>
      </c>
      <c r="I50" s="45">
        <f t="shared" si="5"/>
        <v>43.070666666666668</v>
      </c>
      <c r="J50" s="45">
        <f t="shared" si="5"/>
        <v>0.54066666666666674</v>
      </c>
      <c r="K50" s="45">
        <f t="shared" si="5"/>
        <v>7.6406666666666654</v>
      </c>
      <c r="L50" s="45">
        <f t="shared" si="5"/>
        <v>810.56200000000001</v>
      </c>
      <c r="M50" s="45">
        <f t="shared" si="5"/>
        <v>1199.0626666666665</v>
      </c>
      <c r="N50" s="45">
        <f t="shared" si="5"/>
        <v>188.83600000000001</v>
      </c>
      <c r="O50" s="45">
        <f t="shared" si="5"/>
        <v>9.0353333333333339</v>
      </c>
    </row>
    <row r="51" spans="1:15" x14ac:dyDescent="0.2">
      <c r="A51" s="16"/>
      <c r="B51" s="17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3" spans="1:15" x14ac:dyDescent="0.2">
      <c r="A53" s="36" t="s">
        <v>72</v>
      </c>
    </row>
    <row r="54" spans="1:15" x14ac:dyDescent="0.2">
      <c r="A54" t="s">
        <v>153</v>
      </c>
    </row>
  </sheetData>
  <mergeCells count="38">
    <mergeCell ref="N44:N45"/>
    <mergeCell ref="O44:O45"/>
    <mergeCell ref="J44:J45"/>
    <mergeCell ref="K44:K45"/>
    <mergeCell ref="L44:L45"/>
    <mergeCell ref="M44:M45"/>
    <mergeCell ref="A44:A45"/>
    <mergeCell ref="C44:C45"/>
    <mergeCell ref="D44:D45"/>
    <mergeCell ref="E44:E45"/>
    <mergeCell ref="F44:F45"/>
    <mergeCell ref="G44:G45"/>
    <mergeCell ref="H44:H45"/>
    <mergeCell ref="I44:I45"/>
    <mergeCell ref="O18:O19"/>
    <mergeCell ref="A32:A33"/>
    <mergeCell ref="B32:B33"/>
    <mergeCell ref="D32:F32"/>
    <mergeCell ref="H32:K32"/>
    <mergeCell ref="L32:O32"/>
    <mergeCell ref="K18:K19"/>
    <mergeCell ref="L18:L19"/>
    <mergeCell ref="M18:M19"/>
    <mergeCell ref="N18:N19"/>
    <mergeCell ref="L6:O6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A6:A7"/>
    <mergeCell ref="B6:B7"/>
    <mergeCell ref="D6:F6"/>
    <mergeCell ref="H6:K6"/>
  </mergeCells>
  <phoneticPr fontId="4" type="noConversion"/>
  <pageMargins left="0.75" right="0.17" top="0.34" bottom="0.17" header="0.5" footer="0.17"/>
  <pageSetup paperSize="9" scale="74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opLeftCell="A19" workbookViewId="0">
      <selection activeCell="A56" sqref="A56:IV56"/>
    </sheetView>
  </sheetViews>
  <sheetFormatPr defaultRowHeight="12.75" x14ac:dyDescent="0.2"/>
  <cols>
    <col min="1" max="1" width="12.140625" customWidth="1"/>
    <col min="2" max="2" width="41.5703125" customWidth="1"/>
    <col min="3" max="3" width="11.140625" style="1" customWidth="1"/>
    <col min="6" max="6" width="8.140625" customWidth="1"/>
    <col min="7" max="7" width="16.28515625" customWidth="1"/>
  </cols>
  <sheetData>
    <row r="1" spans="1:15" x14ac:dyDescent="0.2">
      <c r="A1" s="8" t="s">
        <v>73</v>
      </c>
    </row>
    <row r="2" spans="1:15" x14ac:dyDescent="0.2">
      <c r="A2" s="8" t="s">
        <v>147</v>
      </c>
    </row>
    <row r="3" spans="1:15" x14ac:dyDescent="0.2">
      <c r="A3" s="8" t="s">
        <v>37</v>
      </c>
    </row>
    <row r="4" spans="1:15" x14ac:dyDescent="0.2">
      <c r="A4" s="8" t="s">
        <v>38</v>
      </c>
    </row>
    <row r="6" spans="1:15" x14ac:dyDescent="0.2">
      <c r="A6" s="109" t="s">
        <v>8</v>
      </c>
      <c r="B6" s="109" t="s">
        <v>34</v>
      </c>
      <c r="C6" s="23" t="s">
        <v>39</v>
      </c>
      <c r="D6" s="111" t="s">
        <v>41</v>
      </c>
      <c r="E6" s="111"/>
      <c r="F6" s="112"/>
      <c r="G6" s="26" t="s">
        <v>42</v>
      </c>
      <c r="H6" s="112" t="s">
        <v>44</v>
      </c>
      <c r="I6" s="113"/>
      <c r="J6" s="113"/>
      <c r="K6" s="114"/>
      <c r="L6" s="112" t="s">
        <v>49</v>
      </c>
      <c r="M6" s="113"/>
      <c r="N6" s="113"/>
      <c r="O6" s="114"/>
    </row>
    <row r="7" spans="1:15" x14ac:dyDescent="0.2">
      <c r="A7" s="110"/>
      <c r="B7" s="110"/>
      <c r="C7" s="24" t="s">
        <v>40</v>
      </c>
      <c r="D7" s="21" t="s">
        <v>0</v>
      </c>
      <c r="E7" s="21" t="s">
        <v>1</v>
      </c>
      <c r="F7" s="15" t="s">
        <v>2</v>
      </c>
      <c r="G7" s="25" t="s">
        <v>43</v>
      </c>
      <c r="H7" s="22" t="s">
        <v>45</v>
      </c>
      <c r="I7" s="22" t="s">
        <v>46</v>
      </c>
      <c r="J7" s="22" t="s">
        <v>47</v>
      </c>
      <c r="K7" s="22" t="s">
        <v>48</v>
      </c>
      <c r="L7" s="22" t="s">
        <v>50</v>
      </c>
      <c r="M7" s="22" t="s">
        <v>51</v>
      </c>
      <c r="N7" s="22" t="s">
        <v>52</v>
      </c>
      <c r="O7" s="22" t="s">
        <v>53</v>
      </c>
    </row>
    <row r="8" spans="1:15" x14ac:dyDescent="0.2">
      <c r="A8" s="30">
        <v>1</v>
      </c>
      <c r="B8" s="30">
        <v>2</v>
      </c>
      <c r="C8" s="31">
        <v>3</v>
      </c>
      <c r="D8" s="32">
        <v>4</v>
      </c>
      <c r="E8" s="32">
        <v>5</v>
      </c>
      <c r="F8" s="32">
        <v>6</v>
      </c>
      <c r="G8" s="33">
        <v>7</v>
      </c>
      <c r="H8" s="34">
        <v>8</v>
      </c>
      <c r="I8" s="34">
        <v>9</v>
      </c>
      <c r="J8" s="34">
        <v>10</v>
      </c>
      <c r="K8" s="34">
        <v>11</v>
      </c>
      <c r="L8" s="34">
        <v>12</v>
      </c>
      <c r="M8" s="34">
        <v>13</v>
      </c>
      <c r="N8" s="34">
        <v>14</v>
      </c>
      <c r="O8" s="34">
        <v>15</v>
      </c>
    </row>
    <row r="9" spans="1:15" x14ac:dyDescent="0.2">
      <c r="A9" s="27"/>
      <c r="B9" s="30" t="s">
        <v>59</v>
      </c>
      <c r="C9" s="28"/>
      <c r="D9" s="21"/>
      <c r="E9" s="21"/>
      <c r="F9" s="21"/>
      <c r="G9" s="29"/>
      <c r="H9" s="22"/>
      <c r="I9" s="22"/>
      <c r="J9" s="22"/>
      <c r="K9" s="22"/>
      <c r="L9" s="22"/>
      <c r="M9" s="22"/>
      <c r="N9" s="22"/>
      <c r="O9" s="22"/>
    </row>
    <row r="10" spans="1:15" x14ac:dyDescent="0.2">
      <c r="A10" s="6" t="s">
        <v>74</v>
      </c>
      <c r="B10" s="4" t="s">
        <v>154</v>
      </c>
      <c r="C10" s="6">
        <v>150</v>
      </c>
      <c r="D10" s="45">
        <v>7.3120000000000003</v>
      </c>
      <c r="E10" s="45">
        <v>5.4</v>
      </c>
      <c r="F10" s="45">
        <v>64.099999999999994</v>
      </c>
      <c r="G10" s="45">
        <v>208.16</v>
      </c>
      <c r="H10" s="45">
        <v>0.16</v>
      </c>
      <c r="I10" s="45">
        <v>11.82</v>
      </c>
      <c r="J10" s="45">
        <v>0</v>
      </c>
      <c r="K10" s="45">
        <v>0</v>
      </c>
      <c r="L10" s="45">
        <v>126.432</v>
      </c>
      <c r="M10" s="45">
        <v>161.10400000000001</v>
      </c>
      <c r="N10" s="45">
        <v>31.84</v>
      </c>
      <c r="O10" s="45">
        <v>1.04</v>
      </c>
    </row>
    <row r="11" spans="1:15" x14ac:dyDescent="0.2">
      <c r="A11" s="6" t="s">
        <v>76</v>
      </c>
      <c r="B11" s="4" t="s">
        <v>56</v>
      </c>
      <c r="C11" s="6">
        <v>10</v>
      </c>
      <c r="D11" s="45">
        <v>5.6000000000000001E-2</v>
      </c>
      <c r="E11" s="45">
        <v>8.25</v>
      </c>
      <c r="F11" s="45">
        <v>0.08</v>
      </c>
      <c r="G11" s="45">
        <v>74.8</v>
      </c>
      <c r="H11" s="45">
        <v>0</v>
      </c>
      <c r="I11" s="45">
        <v>0</v>
      </c>
      <c r="J11" s="45">
        <v>0.2</v>
      </c>
      <c r="K11" s="45">
        <v>0.02</v>
      </c>
      <c r="L11" s="45">
        <v>1.2</v>
      </c>
      <c r="M11" s="45">
        <v>1.9</v>
      </c>
      <c r="N11" s="45">
        <v>0</v>
      </c>
      <c r="O11" s="45">
        <v>0.02</v>
      </c>
    </row>
    <row r="12" spans="1:15" x14ac:dyDescent="0.2">
      <c r="A12" s="6" t="s">
        <v>77</v>
      </c>
      <c r="B12" s="4" t="s">
        <v>78</v>
      </c>
      <c r="C12" s="6">
        <v>20</v>
      </c>
      <c r="D12" s="45">
        <v>5.68</v>
      </c>
      <c r="E12" s="45">
        <v>6.28</v>
      </c>
      <c r="F12" s="45">
        <v>0.8</v>
      </c>
      <c r="G12" s="45">
        <v>57.6</v>
      </c>
      <c r="H12" s="45">
        <v>0.02</v>
      </c>
      <c r="I12" s="45">
        <v>0.26</v>
      </c>
      <c r="J12" s="45">
        <v>0.04</v>
      </c>
      <c r="K12" s="45">
        <v>0.05</v>
      </c>
      <c r="L12" s="45">
        <v>92</v>
      </c>
      <c r="M12" s="45">
        <v>139.6</v>
      </c>
      <c r="N12" s="45">
        <v>8</v>
      </c>
      <c r="O12" s="45">
        <v>0.18</v>
      </c>
    </row>
    <row r="13" spans="1:15" x14ac:dyDescent="0.2">
      <c r="A13" s="6" t="s">
        <v>224</v>
      </c>
      <c r="B13" s="4" t="s">
        <v>16</v>
      </c>
      <c r="C13" s="6">
        <v>200</v>
      </c>
      <c r="D13" s="45">
        <v>2.5</v>
      </c>
      <c r="E13" s="45">
        <v>3.6</v>
      </c>
      <c r="F13" s="45">
        <v>28.7</v>
      </c>
      <c r="G13" s="45">
        <v>152</v>
      </c>
      <c r="H13" s="45">
        <v>0.02</v>
      </c>
      <c r="I13" s="45">
        <v>0.6</v>
      </c>
      <c r="J13" s="45">
        <v>0.01</v>
      </c>
      <c r="K13" s="45">
        <v>0.06</v>
      </c>
      <c r="L13" s="45">
        <v>120</v>
      </c>
      <c r="M13" s="45">
        <v>47.2</v>
      </c>
      <c r="N13" s="45">
        <v>15.4</v>
      </c>
      <c r="O13" s="45">
        <v>0.4</v>
      </c>
    </row>
    <row r="14" spans="1:15" x14ac:dyDescent="0.2">
      <c r="A14" s="6" t="s">
        <v>4</v>
      </c>
      <c r="B14" s="4" t="s">
        <v>132</v>
      </c>
      <c r="C14" s="6">
        <v>30</v>
      </c>
      <c r="D14" s="45">
        <v>1.425</v>
      </c>
      <c r="E14" s="45">
        <v>0.22500000000000001</v>
      </c>
      <c r="F14" s="45">
        <v>7.35</v>
      </c>
      <c r="G14" s="45">
        <v>38.25</v>
      </c>
      <c r="H14" s="45">
        <v>2.2499999999999999E-2</v>
      </c>
      <c r="I14" s="45">
        <v>0</v>
      </c>
      <c r="J14" s="45">
        <v>0</v>
      </c>
      <c r="K14" s="45">
        <v>0.2175</v>
      </c>
      <c r="L14" s="45">
        <v>5.1749999999999998</v>
      </c>
      <c r="M14" s="45">
        <v>12.45</v>
      </c>
      <c r="N14" s="45">
        <v>4.4249999999999998</v>
      </c>
      <c r="O14" s="45">
        <v>0.15</v>
      </c>
    </row>
    <row r="15" spans="1:15" x14ac:dyDescent="0.2">
      <c r="A15" s="6" t="s">
        <v>4</v>
      </c>
      <c r="B15" s="4" t="s">
        <v>12</v>
      </c>
      <c r="C15" s="6">
        <v>20</v>
      </c>
      <c r="D15" s="45">
        <v>1.34</v>
      </c>
      <c r="E15" s="45">
        <v>0.16</v>
      </c>
      <c r="F15" s="45">
        <v>8.4</v>
      </c>
      <c r="G15" s="45">
        <v>40.200000000000003</v>
      </c>
      <c r="H15" s="45">
        <v>0.03</v>
      </c>
      <c r="I15" s="45">
        <v>0</v>
      </c>
      <c r="J15" s="45">
        <v>0</v>
      </c>
      <c r="K15" s="45">
        <v>0</v>
      </c>
      <c r="L15" s="45">
        <v>7</v>
      </c>
      <c r="M15" s="45">
        <v>24.93</v>
      </c>
      <c r="N15" s="45">
        <v>5.4</v>
      </c>
      <c r="O15" s="45">
        <v>0.77</v>
      </c>
    </row>
    <row r="16" spans="1:15" x14ac:dyDescent="0.2">
      <c r="A16" s="6"/>
      <c r="B16" s="32" t="s">
        <v>60</v>
      </c>
      <c r="C16" s="6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x14ac:dyDescent="0.2">
      <c r="A17" s="6" t="s">
        <v>80</v>
      </c>
      <c r="B17" s="35" t="s">
        <v>24</v>
      </c>
      <c r="C17" s="6">
        <v>60</v>
      </c>
      <c r="D17" s="45">
        <v>1.1399999999999999</v>
      </c>
      <c r="E17" s="45">
        <v>5.34</v>
      </c>
      <c r="F17" s="45">
        <v>4.62</v>
      </c>
      <c r="G17" s="45">
        <v>71.400000000000006</v>
      </c>
      <c r="H17" s="45">
        <v>0</v>
      </c>
      <c r="I17" s="45">
        <v>4.2</v>
      </c>
      <c r="J17" s="45">
        <v>0.08</v>
      </c>
      <c r="K17" s="45">
        <v>7.0000000000000007E-2</v>
      </c>
      <c r="L17" s="45">
        <v>24.6</v>
      </c>
      <c r="M17" s="45">
        <v>18.600000000000001</v>
      </c>
      <c r="N17" s="45">
        <v>9</v>
      </c>
      <c r="O17" s="45">
        <v>0.42</v>
      </c>
    </row>
    <row r="18" spans="1:15" x14ac:dyDescent="0.2">
      <c r="A18" s="115" t="s">
        <v>100</v>
      </c>
      <c r="B18" s="18" t="s">
        <v>99</v>
      </c>
      <c r="C18" s="115" t="s">
        <v>189</v>
      </c>
      <c r="D18" s="107">
        <v>3.9119999999999999</v>
      </c>
      <c r="E18" s="107">
        <v>2.88</v>
      </c>
      <c r="F18" s="107">
        <v>12</v>
      </c>
      <c r="G18" s="107">
        <v>214.32</v>
      </c>
      <c r="H18" s="107">
        <v>6.4000000000000001E-2</v>
      </c>
      <c r="I18" s="107">
        <v>5.52</v>
      </c>
      <c r="J18" s="107">
        <v>5.0000000000000001E-3</v>
      </c>
      <c r="K18" s="107">
        <v>0.24</v>
      </c>
      <c r="L18" s="107">
        <v>41.8</v>
      </c>
      <c r="M18" s="107">
        <v>69.376000000000005</v>
      </c>
      <c r="N18" s="107">
        <v>9.2639999999999993</v>
      </c>
      <c r="O18" s="107">
        <v>0.16800000000000001</v>
      </c>
    </row>
    <row r="19" spans="1:15" x14ac:dyDescent="0.2">
      <c r="A19" s="116"/>
      <c r="B19" s="14" t="s">
        <v>188</v>
      </c>
      <c r="C19" s="116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1:15" x14ac:dyDescent="0.2">
      <c r="A20" s="6" t="s">
        <v>155</v>
      </c>
      <c r="B20" s="7" t="s">
        <v>232</v>
      </c>
      <c r="C20" s="6">
        <v>150</v>
      </c>
      <c r="D20" s="45">
        <v>6.52</v>
      </c>
      <c r="E20" s="45">
        <v>2.9</v>
      </c>
      <c r="F20" s="45">
        <v>32.65</v>
      </c>
      <c r="G20" s="45">
        <v>95</v>
      </c>
      <c r="H20" s="45">
        <v>0.26</v>
      </c>
      <c r="I20" s="45">
        <v>0</v>
      </c>
      <c r="J20" s="45">
        <v>0</v>
      </c>
      <c r="K20" s="45">
        <v>0.68</v>
      </c>
      <c r="L20" s="45">
        <v>37</v>
      </c>
      <c r="M20" s="45">
        <v>115</v>
      </c>
      <c r="N20" s="45">
        <v>15</v>
      </c>
      <c r="O20" s="45">
        <v>0.53</v>
      </c>
    </row>
    <row r="21" spans="1:15" x14ac:dyDescent="0.2">
      <c r="A21" s="6" t="s">
        <v>181</v>
      </c>
      <c r="B21" s="7" t="s">
        <v>83</v>
      </c>
      <c r="C21" s="6">
        <v>80</v>
      </c>
      <c r="D21" s="45">
        <v>11.33</v>
      </c>
      <c r="E21" s="45">
        <v>9.32</v>
      </c>
      <c r="F21" s="45">
        <v>0</v>
      </c>
      <c r="G21" s="45">
        <v>208</v>
      </c>
      <c r="H21" s="45">
        <v>0.03</v>
      </c>
      <c r="I21" s="45">
        <v>2.58</v>
      </c>
      <c r="J21" s="45">
        <v>0.01</v>
      </c>
      <c r="K21" s="45">
        <v>0</v>
      </c>
      <c r="L21" s="45">
        <v>129.6</v>
      </c>
      <c r="M21" s="45">
        <v>228</v>
      </c>
      <c r="N21" s="45">
        <v>24.4</v>
      </c>
      <c r="O21" s="45">
        <v>1.32</v>
      </c>
    </row>
    <row r="22" spans="1:15" x14ac:dyDescent="0.2">
      <c r="A22" s="6" t="s">
        <v>84</v>
      </c>
      <c r="B22" s="7" t="s">
        <v>85</v>
      </c>
      <c r="C22" s="6">
        <v>30</v>
      </c>
      <c r="D22" s="45">
        <v>0.3</v>
      </c>
      <c r="E22" s="45">
        <v>2.4</v>
      </c>
      <c r="F22" s="45">
        <v>3.24</v>
      </c>
      <c r="G22" s="45">
        <v>26.01</v>
      </c>
      <c r="H22" s="45">
        <v>3.0000000000000001E-3</v>
      </c>
      <c r="I22" s="45">
        <v>3.03</v>
      </c>
      <c r="J22" s="45">
        <v>0.05</v>
      </c>
      <c r="K22" s="45">
        <v>3.94</v>
      </c>
      <c r="L22" s="45">
        <v>8.75</v>
      </c>
      <c r="M22" s="45">
        <v>6.5</v>
      </c>
      <c r="N22" s="45">
        <v>0.88</v>
      </c>
      <c r="O22" s="45">
        <v>2.7E-2</v>
      </c>
    </row>
    <row r="23" spans="1:15" x14ac:dyDescent="0.2">
      <c r="A23" s="6" t="s">
        <v>4</v>
      </c>
      <c r="B23" s="7" t="s">
        <v>28</v>
      </c>
      <c r="C23" s="6">
        <v>200</v>
      </c>
      <c r="D23" s="45">
        <v>0.5</v>
      </c>
      <c r="E23" s="45">
        <v>0</v>
      </c>
      <c r="F23" s="45">
        <v>16.100000000000001</v>
      </c>
      <c r="G23" s="45">
        <v>114</v>
      </c>
      <c r="H23" s="45">
        <v>0.04</v>
      </c>
      <c r="I23" s="45">
        <v>5.75</v>
      </c>
      <c r="J23" s="45">
        <v>0</v>
      </c>
      <c r="K23" s="45">
        <v>0.6</v>
      </c>
      <c r="L23" s="45">
        <v>24</v>
      </c>
      <c r="M23" s="45">
        <v>46</v>
      </c>
      <c r="N23" s="45">
        <v>12</v>
      </c>
      <c r="O23" s="45">
        <v>0.75</v>
      </c>
    </row>
    <row r="24" spans="1:15" x14ac:dyDescent="0.2">
      <c r="A24" s="6" t="s">
        <v>4</v>
      </c>
      <c r="B24" s="4" t="s">
        <v>132</v>
      </c>
      <c r="C24" s="6">
        <v>40</v>
      </c>
      <c r="D24" s="45">
        <v>1.9</v>
      </c>
      <c r="E24" s="45">
        <v>0.3</v>
      </c>
      <c r="F24" s="45">
        <v>9.8000000000000007</v>
      </c>
      <c r="G24" s="45">
        <v>51</v>
      </c>
      <c r="H24" s="45">
        <v>0.03</v>
      </c>
      <c r="I24" s="45">
        <v>0</v>
      </c>
      <c r="J24" s="45">
        <v>0</v>
      </c>
      <c r="K24" s="45">
        <v>0.28999999999999998</v>
      </c>
      <c r="L24" s="45">
        <v>6.9</v>
      </c>
      <c r="M24" s="45">
        <v>16.600000000000001</v>
      </c>
      <c r="N24" s="45">
        <v>5.9</v>
      </c>
      <c r="O24" s="45">
        <v>0.2</v>
      </c>
    </row>
    <row r="25" spans="1:15" x14ac:dyDescent="0.2">
      <c r="A25" s="6" t="s">
        <v>4</v>
      </c>
      <c r="B25" s="4" t="s">
        <v>12</v>
      </c>
      <c r="C25" s="6">
        <v>30</v>
      </c>
      <c r="D25" s="45">
        <v>2.0099999999999998</v>
      </c>
      <c r="E25" s="45">
        <v>0.24</v>
      </c>
      <c r="F25" s="45">
        <v>12.6</v>
      </c>
      <c r="G25" s="45">
        <v>60.3</v>
      </c>
      <c r="H25" s="45">
        <v>0.04</v>
      </c>
      <c r="I25" s="45">
        <v>0</v>
      </c>
      <c r="J25" s="45">
        <v>0</v>
      </c>
      <c r="K25" s="45">
        <v>0</v>
      </c>
      <c r="L25" s="45">
        <v>10.5</v>
      </c>
      <c r="M25" s="45">
        <v>37.4</v>
      </c>
      <c r="N25" s="45">
        <v>8.1</v>
      </c>
      <c r="O25" s="45">
        <v>1.1599999999999999</v>
      </c>
    </row>
    <row r="26" spans="1:15" x14ac:dyDescent="0.2">
      <c r="A26" s="4"/>
      <c r="B26" s="6" t="s">
        <v>69</v>
      </c>
      <c r="C26" s="6"/>
      <c r="D26" s="45">
        <f>SUM(D10:D25)</f>
        <v>45.92499999999999</v>
      </c>
      <c r="E26" s="45">
        <f t="shared" ref="E26:O26" si="0">SUM(E10:E25)</f>
        <v>47.295000000000002</v>
      </c>
      <c r="F26" s="45">
        <f t="shared" si="0"/>
        <v>200.44</v>
      </c>
      <c r="G26" s="45">
        <f t="shared" si="0"/>
        <v>1411.04</v>
      </c>
      <c r="H26" s="45">
        <f t="shared" si="0"/>
        <v>0.71950000000000014</v>
      </c>
      <c r="I26" s="45">
        <f t="shared" si="0"/>
        <v>33.76</v>
      </c>
      <c r="J26" s="45">
        <f t="shared" si="0"/>
        <v>0.39500000000000002</v>
      </c>
      <c r="K26" s="45">
        <f t="shared" si="0"/>
        <v>6.1674999999999995</v>
      </c>
      <c r="L26" s="45">
        <f t="shared" si="0"/>
        <v>634.95699999999999</v>
      </c>
      <c r="M26" s="45">
        <f t="shared" si="0"/>
        <v>924.66000000000008</v>
      </c>
      <c r="N26" s="45">
        <f t="shared" si="0"/>
        <v>149.60899999999998</v>
      </c>
      <c r="O26" s="45">
        <f t="shared" si="0"/>
        <v>7.1350000000000007</v>
      </c>
    </row>
    <row r="29" spans="1:15" x14ac:dyDescent="0.2">
      <c r="A29" s="8" t="s">
        <v>73</v>
      </c>
    </row>
    <row r="30" spans="1:15" x14ac:dyDescent="0.2">
      <c r="A30" s="8" t="s">
        <v>147</v>
      </c>
    </row>
    <row r="31" spans="1:15" x14ac:dyDescent="0.2">
      <c r="A31" s="8" t="s">
        <v>37</v>
      </c>
    </row>
    <row r="32" spans="1:15" x14ac:dyDescent="0.2">
      <c r="A32" s="8" t="s">
        <v>70</v>
      </c>
    </row>
    <row r="34" spans="1:15" x14ac:dyDescent="0.2">
      <c r="A34" s="109" t="s">
        <v>8</v>
      </c>
      <c r="B34" s="109" t="s">
        <v>34</v>
      </c>
      <c r="C34" s="23" t="s">
        <v>39</v>
      </c>
      <c r="D34" s="111" t="s">
        <v>41</v>
      </c>
      <c r="E34" s="111"/>
      <c r="F34" s="112"/>
      <c r="G34" s="26" t="s">
        <v>42</v>
      </c>
      <c r="H34" s="112" t="s">
        <v>44</v>
      </c>
      <c r="I34" s="113"/>
      <c r="J34" s="113"/>
      <c r="K34" s="114"/>
      <c r="L34" s="112" t="s">
        <v>49</v>
      </c>
      <c r="M34" s="113"/>
      <c r="N34" s="113"/>
      <c r="O34" s="114"/>
    </row>
    <row r="35" spans="1:15" x14ac:dyDescent="0.2">
      <c r="A35" s="110"/>
      <c r="B35" s="110"/>
      <c r="C35" s="24" t="s">
        <v>40</v>
      </c>
      <c r="D35" s="21" t="s">
        <v>0</v>
      </c>
      <c r="E35" s="21" t="s">
        <v>1</v>
      </c>
      <c r="F35" s="15" t="s">
        <v>2</v>
      </c>
      <c r="G35" s="25" t="s">
        <v>43</v>
      </c>
      <c r="H35" s="22" t="s">
        <v>45</v>
      </c>
      <c r="I35" s="22" t="s">
        <v>46</v>
      </c>
      <c r="J35" s="22" t="s">
        <v>47</v>
      </c>
      <c r="K35" s="22" t="s">
        <v>48</v>
      </c>
      <c r="L35" s="22" t="s">
        <v>50</v>
      </c>
      <c r="M35" s="22" t="s">
        <v>51</v>
      </c>
      <c r="N35" s="22" t="s">
        <v>52</v>
      </c>
      <c r="O35" s="22" t="s">
        <v>53</v>
      </c>
    </row>
    <row r="36" spans="1:15" x14ac:dyDescent="0.2">
      <c r="A36" s="30">
        <v>1</v>
      </c>
      <c r="B36" s="30">
        <v>2</v>
      </c>
      <c r="C36" s="31">
        <v>3</v>
      </c>
      <c r="D36" s="32">
        <v>4</v>
      </c>
      <c r="E36" s="32">
        <v>5</v>
      </c>
      <c r="F36" s="32">
        <v>6</v>
      </c>
      <c r="G36" s="33">
        <v>7</v>
      </c>
      <c r="H36" s="34">
        <v>8</v>
      </c>
      <c r="I36" s="34">
        <v>9</v>
      </c>
      <c r="J36" s="34">
        <v>10</v>
      </c>
      <c r="K36" s="34">
        <v>11</v>
      </c>
      <c r="L36" s="34">
        <v>12</v>
      </c>
      <c r="M36" s="34">
        <v>13</v>
      </c>
      <c r="N36" s="34">
        <v>14</v>
      </c>
      <c r="O36" s="34">
        <v>15</v>
      </c>
    </row>
    <row r="37" spans="1:15" x14ac:dyDescent="0.2">
      <c r="A37" s="27"/>
      <c r="B37" s="30" t="s">
        <v>59</v>
      </c>
      <c r="C37" s="28"/>
      <c r="D37" s="21"/>
      <c r="E37" s="21"/>
      <c r="F37" s="21"/>
      <c r="G37" s="29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6" t="s">
        <v>74</v>
      </c>
      <c r="B38" s="4" t="s">
        <v>154</v>
      </c>
      <c r="C38" s="6">
        <v>200</v>
      </c>
      <c r="D38" s="45">
        <f>D10*200/150</f>
        <v>9.7493333333333343</v>
      </c>
      <c r="E38" s="45">
        <f t="shared" ref="E38:O38" si="1">E10*200/150</f>
        <v>7.2</v>
      </c>
      <c r="F38" s="45">
        <f t="shared" si="1"/>
        <v>85.466666666666654</v>
      </c>
      <c r="G38" s="45">
        <f t="shared" si="1"/>
        <v>277.54666666666668</v>
      </c>
      <c r="H38" s="45">
        <f t="shared" si="1"/>
        <v>0.21333333333333335</v>
      </c>
      <c r="I38" s="45">
        <f t="shared" si="1"/>
        <v>15.76</v>
      </c>
      <c r="J38" s="45">
        <f t="shared" si="1"/>
        <v>0</v>
      </c>
      <c r="K38" s="45">
        <f t="shared" si="1"/>
        <v>0</v>
      </c>
      <c r="L38" s="45">
        <f t="shared" si="1"/>
        <v>168.57600000000002</v>
      </c>
      <c r="M38" s="45">
        <f t="shared" si="1"/>
        <v>214.80533333333335</v>
      </c>
      <c r="N38" s="45">
        <f t="shared" si="1"/>
        <v>42.453333333333333</v>
      </c>
      <c r="O38" s="45">
        <f t="shared" si="1"/>
        <v>1.3866666666666667</v>
      </c>
    </row>
    <row r="39" spans="1:15" x14ac:dyDescent="0.2">
      <c r="A39" s="6" t="s">
        <v>76</v>
      </c>
      <c r="B39" s="4" t="s">
        <v>56</v>
      </c>
      <c r="C39" s="6">
        <v>10</v>
      </c>
      <c r="D39" s="45">
        <f>D11</f>
        <v>5.6000000000000001E-2</v>
      </c>
      <c r="E39" s="45">
        <f t="shared" ref="E39:O39" si="2">E11</f>
        <v>8.25</v>
      </c>
      <c r="F39" s="45">
        <f t="shared" si="2"/>
        <v>0.08</v>
      </c>
      <c r="G39" s="45">
        <f t="shared" si="2"/>
        <v>74.8</v>
      </c>
      <c r="H39" s="45">
        <f t="shared" si="2"/>
        <v>0</v>
      </c>
      <c r="I39" s="45">
        <f t="shared" si="2"/>
        <v>0</v>
      </c>
      <c r="J39" s="45">
        <f t="shared" si="2"/>
        <v>0.2</v>
      </c>
      <c r="K39" s="45">
        <f t="shared" si="2"/>
        <v>0.02</v>
      </c>
      <c r="L39" s="45">
        <f t="shared" si="2"/>
        <v>1.2</v>
      </c>
      <c r="M39" s="45">
        <f t="shared" si="2"/>
        <v>1.9</v>
      </c>
      <c r="N39" s="45">
        <f t="shared" si="2"/>
        <v>0</v>
      </c>
      <c r="O39" s="45">
        <f t="shared" si="2"/>
        <v>0.02</v>
      </c>
    </row>
    <row r="40" spans="1:15" x14ac:dyDescent="0.2">
      <c r="A40" s="6" t="s">
        <v>77</v>
      </c>
      <c r="B40" s="4" t="s">
        <v>78</v>
      </c>
      <c r="C40" s="6">
        <v>25</v>
      </c>
      <c r="D40" s="45">
        <v>7.1</v>
      </c>
      <c r="E40" s="45">
        <v>7.85</v>
      </c>
      <c r="F40" s="45">
        <v>1</v>
      </c>
      <c r="G40" s="45">
        <v>72</v>
      </c>
      <c r="H40" s="45">
        <v>0.03</v>
      </c>
      <c r="I40" s="45">
        <v>0.32</v>
      </c>
      <c r="J40" s="45">
        <v>0.05</v>
      </c>
      <c r="K40" s="45">
        <v>0.06</v>
      </c>
      <c r="L40" s="45">
        <v>115</v>
      </c>
      <c r="M40" s="45">
        <v>174.5</v>
      </c>
      <c r="N40" s="45">
        <v>10</v>
      </c>
      <c r="O40" s="45">
        <v>0.22</v>
      </c>
    </row>
    <row r="41" spans="1:15" x14ac:dyDescent="0.2">
      <c r="A41" s="6" t="s">
        <v>224</v>
      </c>
      <c r="B41" s="4" t="s">
        <v>16</v>
      </c>
      <c r="C41" s="6">
        <v>200</v>
      </c>
      <c r="D41" s="45">
        <f>D13</f>
        <v>2.5</v>
      </c>
      <c r="E41" s="45">
        <f t="shared" ref="E41:O41" si="3">E13</f>
        <v>3.6</v>
      </c>
      <c r="F41" s="45">
        <f t="shared" si="3"/>
        <v>28.7</v>
      </c>
      <c r="G41" s="45">
        <f t="shared" si="3"/>
        <v>152</v>
      </c>
      <c r="H41" s="45">
        <f t="shared" si="3"/>
        <v>0.02</v>
      </c>
      <c r="I41" s="45">
        <f t="shared" si="3"/>
        <v>0.6</v>
      </c>
      <c r="J41" s="45">
        <f t="shared" si="3"/>
        <v>0.01</v>
      </c>
      <c r="K41" s="45">
        <f t="shared" si="3"/>
        <v>0.06</v>
      </c>
      <c r="L41" s="45">
        <f t="shared" si="3"/>
        <v>120</v>
      </c>
      <c r="M41" s="45">
        <f t="shared" si="3"/>
        <v>47.2</v>
      </c>
      <c r="N41" s="45">
        <f t="shared" si="3"/>
        <v>15.4</v>
      </c>
      <c r="O41" s="45">
        <f t="shared" si="3"/>
        <v>0.4</v>
      </c>
    </row>
    <row r="42" spans="1:15" x14ac:dyDescent="0.2">
      <c r="A42" s="6" t="s">
        <v>4</v>
      </c>
      <c r="B42" s="4" t="s">
        <v>132</v>
      </c>
      <c r="C42" s="6">
        <v>40</v>
      </c>
      <c r="D42" s="45">
        <v>1.9</v>
      </c>
      <c r="E42" s="45">
        <v>0.3</v>
      </c>
      <c r="F42" s="45">
        <v>9.8000000000000007</v>
      </c>
      <c r="G42" s="45">
        <v>51</v>
      </c>
      <c r="H42" s="45">
        <v>0.03</v>
      </c>
      <c r="I42" s="45">
        <v>0</v>
      </c>
      <c r="J42" s="45">
        <v>0</v>
      </c>
      <c r="K42" s="45">
        <v>0.28999999999999998</v>
      </c>
      <c r="L42" s="45">
        <v>6.9</v>
      </c>
      <c r="M42" s="45">
        <v>16.600000000000001</v>
      </c>
      <c r="N42" s="45">
        <v>5.9</v>
      </c>
      <c r="O42" s="45">
        <v>0.2</v>
      </c>
    </row>
    <row r="43" spans="1:15" x14ac:dyDescent="0.2">
      <c r="A43" s="6" t="s">
        <v>4</v>
      </c>
      <c r="B43" s="4" t="s">
        <v>12</v>
      </c>
      <c r="C43" s="6">
        <v>30</v>
      </c>
      <c r="D43" s="45">
        <v>2.0099999999999998</v>
      </c>
      <c r="E43" s="45">
        <v>0.24</v>
      </c>
      <c r="F43" s="45">
        <v>12.6</v>
      </c>
      <c r="G43" s="45">
        <v>60.3</v>
      </c>
      <c r="H43" s="45">
        <v>0.04</v>
      </c>
      <c r="I43" s="45">
        <v>0</v>
      </c>
      <c r="J43" s="45">
        <v>0</v>
      </c>
      <c r="K43" s="45">
        <v>0</v>
      </c>
      <c r="L43" s="45">
        <v>10.5</v>
      </c>
      <c r="M43" s="45">
        <v>37.4</v>
      </c>
      <c r="N43" s="45">
        <v>8.1</v>
      </c>
      <c r="O43" s="45">
        <v>1.1599999999999999</v>
      </c>
    </row>
    <row r="44" spans="1:15" x14ac:dyDescent="0.2">
      <c r="A44" s="6"/>
      <c r="B44" s="32" t="s">
        <v>60</v>
      </c>
      <c r="C44" s="6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1:15" x14ac:dyDescent="0.2">
      <c r="A45" s="6" t="s">
        <v>80</v>
      </c>
      <c r="B45" s="35" t="s">
        <v>24</v>
      </c>
      <c r="C45" s="6">
        <v>100</v>
      </c>
      <c r="D45" s="54">
        <f>D17*100/60</f>
        <v>1.8999999999999997</v>
      </c>
      <c r="E45" s="54">
        <f t="shared" ref="E45:O45" si="4">E17*100/60</f>
        <v>8.9</v>
      </c>
      <c r="F45" s="54">
        <f t="shared" si="4"/>
        <v>7.7</v>
      </c>
      <c r="G45" s="54">
        <f t="shared" si="4"/>
        <v>119.00000000000001</v>
      </c>
      <c r="H45" s="54">
        <f t="shared" si="4"/>
        <v>0</v>
      </c>
      <c r="I45" s="54">
        <f t="shared" si="4"/>
        <v>7</v>
      </c>
      <c r="J45" s="54">
        <f t="shared" si="4"/>
        <v>0.13333333333333333</v>
      </c>
      <c r="K45" s="54">
        <f t="shared" si="4"/>
        <v>0.11666666666666668</v>
      </c>
      <c r="L45" s="54">
        <f t="shared" si="4"/>
        <v>41</v>
      </c>
      <c r="M45" s="54">
        <f t="shared" si="4"/>
        <v>31.000000000000004</v>
      </c>
      <c r="N45" s="54">
        <f t="shared" si="4"/>
        <v>15</v>
      </c>
      <c r="O45" s="54">
        <f t="shared" si="4"/>
        <v>0.7</v>
      </c>
    </row>
    <row r="46" spans="1:15" x14ac:dyDescent="0.2">
      <c r="A46" s="115" t="s">
        <v>100</v>
      </c>
      <c r="B46" s="18" t="s">
        <v>99</v>
      </c>
      <c r="C46" s="115" t="s">
        <v>190</v>
      </c>
      <c r="D46" s="107">
        <f>D18*250/200</f>
        <v>4.8899999999999997</v>
      </c>
      <c r="E46" s="107">
        <f t="shared" ref="E46:O46" si="5">E18*250/200</f>
        <v>3.6</v>
      </c>
      <c r="F46" s="107">
        <f t="shared" si="5"/>
        <v>15</v>
      </c>
      <c r="G46" s="107">
        <f t="shared" si="5"/>
        <v>267.89999999999998</v>
      </c>
      <c r="H46" s="107">
        <f t="shared" si="5"/>
        <v>0.08</v>
      </c>
      <c r="I46" s="107">
        <f t="shared" si="5"/>
        <v>6.9</v>
      </c>
      <c r="J46" s="107">
        <f t="shared" si="5"/>
        <v>6.2500000000000003E-3</v>
      </c>
      <c r="K46" s="107">
        <f t="shared" si="5"/>
        <v>0.3</v>
      </c>
      <c r="L46" s="107">
        <f t="shared" si="5"/>
        <v>52.25</v>
      </c>
      <c r="M46" s="107">
        <f t="shared" si="5"/>
        <v>86.72</v>
      </c>
      <c r="N46" s="107">
        <f t="shared" si="5"/>
        <v>11.58</v>
      </c>
      <c r="O46" s="107">
        <f t="shared" si="5"/>
        <v>0.21</v>
      </c>
    </row>
    <row r="47" spans="1:15" x14ac:dyDescent="0.2">
      <c r="A47" s="116"/>
      <c r="B47" s="14" t="s">
        <v>188</v>
      </c>
      <c r="C47" s="116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</row>
    <row r="48" spans="1:15" x14ac:dyDescent="0.2">
      <c r="A48" s="6" t="s">
        <v>155</v>
      </c>
      <c r="B48" s="7" t="s">
        <v>232</v>
      </c>
      <c r="C48" s="6">
        <v>180</v>
      </c>
      <c r="D48" s="45">
        <f>D20*180/150</f>
        <v>7.823999999999999</v>
      </c>
      <c r="E48" s="45">
        <f t="shared" ref="E48:O48" si="6">E20*180/150</f>
        <v>3.48</v>
      </c>
      <c r="F48" s="45">
        <f t="shared" si="6"/>
        <v>39.18</v>
      </c>
      <c r="G48" s="45">
        <f t="shared" si="6"/>
        <v>114</v>
      </c>
      <c r="H48" s="45">
        <f t="shared" si="6"/>
        <v>0.31200000000000006</v>
      </c>
      <c r="I48" s="45">
        <f t="shared" si="6"/>
        <v>0</v>
      </c>
      <c r="J48" s="45">
        <f t="shared" si="6"/>
        <v>0</v>
      </c>
      <c r="K48" s="45">
        <f t="shared" si="6"/>
        <v>0.81600000000000006</v>
      </c>
      <c r="L48" s="45">
        <f t="shared" si="6"/>
        <v>44.4</v>
      </c>
      <c r="M48" s="45">
        <f t="shared" si="6"/>
        <v>138</v>
      </c>
      <c r="N48" s="45">
        <f t="shared" si="6"/>
        <v>18</v>
      </c>
      <c r="O48" s="45">
        <f t="shared" si="6"/>
        <v>0.63600000000000001</v>
      </c>
    </row>
    <row r="49" spans="1:15" x14ac:dyDescent="0.2">
      <c r="A49" s="6" t="s">
        <v>181</v>
      </c>
      <c r="B49" s="7" t="s">
        <v>83</v>
      </c>
      <c r="C49" s="6">
        <v>100</v>
      </c>
      <c r="D49" s="45">
        <f>D21*100/80</f>
        <v>14.1625</v>
      </c>
      <c r="E49" s="45">
        <f t="shared" ref="E49:O49" si="7">E21*100/80</f>
        <v>11.65</v>
      </c>
      <c r="F49" s="45">
        <f t="shared" si="7"/>
        <v>0</v>
      </c>
      <c r="G49" s="45">
        <f t="shared" si="7"/>
        <v>260</v>
      </c>
      <c r="H49" s="45">
        <f t="shared" si="7"/>
        <v>3.7499999999999999E-2</v>
      </c>
      <c r="I49" s="45">
        <f t="shared" si="7"/>
        <v>3.2250000000000001</v>
      </c>
      <c r="J49" s="45">
        <f t="shared" si="7"/>
        <v>1.2500000000000001E-2</v>
      </c>
      <c r="K49" s="45">
        <f t="shared" si="7"/>
        <v>0</v>
      </c>
      <c r="L49" s="45">
        <f t="shared" si="7"/>
        <v>162</v>
      </c>
      <c r="M49" s="45">
        <f t="shared" si="7"/>
        <v>285</v>
      </c>
      <c r="N49" s="45">
        <f t="shared" si="7"/>
        <v>30.5</v>
      </c>
      <c r="O49" s="45">
        <f t="shared" si="7"/>
        <v>1.65</v>
      </c>
    </row>
    <row r="50" spans="1:15" x14ac:dyDescent="0.2">
      <c r="A50" s="6" t="s">
        <v>84</v>
      </c>
      <c r="B50" s="7" t="s">
        <v>85</v>
      </c>
      <c r="C50" s="6">
        <v>30</v>
      </c>
      <c r="D50" s="45">
        <f>D22</f>
        <v>0.3</v>
      </c>
      <c r="E50" s="45">
        <f t="shared" ref="E50:O50" si="8">E22</f>
        <v>2.4</v>
      </c>
      <c r="F50" s="45">
        <f t="shared" si="8"/>
        <v>3.24</v>
      </c>
      <c r="G50" s="45">
        <f t="shared" si="8"/>
        <v>26.01</v>
      </c>
      <c r="H50" s="45">
        <f t="shared" si="8"/>
        <v>3.0000000000000001E-3</v>
      </c>
      <c r="I50" s="45">
        <f t="shared" si="8"/>
        <v>3.03</v>
      </c>
      <c r="J50" s="45">
        <f t="shared" si="8"/>
        <v>0.05</v>
      </c>
      <c r="K50" s="45">
        <f t="shared" si="8"/>
        <v>3.94</v>
      </c>
      <c r="L50" s="45">
        <f t="shared" si="8"/>
        <v>8.75</v>
      </c>
      <c r="M50" s="45">
        <f t="shared" si="8"/>
        <v>6.5</v>
      </c>
      <c r="N50" s="45">
        <f t="shared" si="8"/>
        <v>0.88</v>
      </c>
      <c r="O50" s="45">
        <f t="shared" si="8"/>
        <v>2.7E-2</v>
      </c>
    </row>
    <row r="51" spans="1:15" x14ac:dyDescent="0.2">
      <c r="A51" s="6" t="s">
        <v>4</v>
      </c>
      <c r="B51" s="7" t="s">
        <v>28</v>
      </c>
      <c r="C51" s="6">
        <v>200</v>
      </c>
      <c r="D51" s="45">
        <f>D23</f>
        <v>0.5</v>
      </c>
      <c r="E51" s="45">
        <f t="shared" ref="E51:O51" si="9">E23</f>
        <v>0</v>
      </c>
      <c r="F51" s="45">
        <f t="shared" si="9"/>
        <v>16.100000000000001</v>
      </c>
      <c r="G51" s="45">
        <f t="shared" si="9"/>
        <v>114</v>
      </c>
      <c r="H51" s="45">
        <f t="shared" si="9"/>
        <v>0.04</v>
      </c>
      <c r="I51" s="45">
        <f t="shared" si="9"/>
        <v>5.75</v>
      </c>
      <c r="J51" s="45">
        <f t="shared" si="9"/>
        <v>0</v>
      </c>
      <c r="K51" s="45">
        <f t="shared" si="9"/>
        <v>0.6</v>
      </c>
      <c r="L51" s="45">
        <f t="shared" si="9"/>
        <v>24</v>
      </c>
      <c r="M51" s="45">
        <f t="shared" si="9"/>
        <v>46</v>
      </c>
      <c r="N51" s="45">
        <f t="shared" si="9"/>
        <v>12</v>
      </c>
      <c r="O51" s="45">
        <f t="shared" si="9"/>
        <v>0.75</v>
      </c>
    </row>
    <row r="52" spans="1:15" x14ac:dyDescent="0.2">
      <c r="A52" s="6" t="s">
        <v>4</v>
      </c>
      <c r="B52" s="4" t="s">
        <v>132</v>
      </c>
      <c r="C52" s="6">
        <v>50</v>
      </c>
      <c r="D52" s="45">
        <v>2.375</v>
      </c>
      <c r="E52" s="45">
        <v>0.375</v>
      </c>
      <c r="F52" s="45">
        <v>12.25</v>
      </c>
      <c r="G52" s="45">
        <v>63.75</v>
      </c>
      <c r="H52" s="45">
        <v>3.7499999999999999E-2</v>
      </c>
      <c r="I52" s="45">
        <v>0</v>
      </c>
      <c r="J52" s="45">
        <v>0</v>
      </c>
      <c r="K52" s="45">
        <v>0.36249999999999999</v>
      </c>
      <c r="L52" s="45">
        <v>8.625</v>
      </c>
      <c r="M52" s="45">
        <v>20.75</v>
      </c>
      <c r="N52" s="45">
        <v>7.375</v>
      </c>
      <c r="O52" s="45">
        <v>0.25</v>
      </c>
    </row>
    <row r="53" spans="1:15" x14ac:dyDescent="0.2">
      <c r="A53" s="6" t="s">
        <v>4</v>
      </c>
      <c r="B53" s="4" t="s">
        <v>12</v>
      </c>
      <c r="C53" s="6">
        <v>40</v>
      </c>
      <c r="D53" s="45">
        <v>2.68</v>
      </c>
      <c r="E53" s="45">
        <v>0.32</v>
      </c>
      <c r="F53" s="45">
        <v>16.8</v>
      </c>
      <c r="G53" s="45">
        <v>80.400000000000006</v>
      </c>
      <c r="H53" s="45">
        <v>0.05</v>
      </c>
      <c r="I53" s="45">
        <v>0</v>
      </c>
      <c r="J53" s="45">
        <v>0</v>
      </c>
      <c r="K53" s="45">
        <v>0</v>
      </c>
      <c r="L53" s="45">
        <v>14</v>
      </c>
      <c r="M53" s="45">
        <v>49.87</v>
      </c>
      <c r="N53" s="45">
        <v>10.8</v>
      </c>
      <c r="O53" s="45">
        <v>1.55</v>
      </c>
    </row>
    <row r="54" spans="1:15" x14ac:dyDescent="0.2">
      <c r="A54" s="4"/>
      <c r="B54" s="6" t="s">
        <v>69</v>
      </c>
      <c r="C54" s="6"/>
      <c r="D54" s="45">
        <f>SUM(D38:D53)</f>
        <v>57.946833333333323</v>
      </c>
      <c r="E54" s="45">
        <f t="shared" ref="E54:O54" si="10">SUM(E38:E53)</f>
        <v>58.164999999999992</v>
      </c>
      <c r="F54" s="45">
        <f t="shared" si="10"/>
        <v>247.91666666666666</v>
      </c>
      <c r="G54" s="45">
        <f t="shared" si="10"/>
        <v>1732.7066666666667</v>
      </c>
      <c r="H54" s="45">
        <f t="shared" si="10"/>
        <v>0.89333333333333342</v>
      </c>
      <c r="I54" s="45">
        <f t="shared" si="10"/>
        <v>42.585000000000001</v>
      </c>
      <c r="J54" s="45">
        <f t="shared" si="10"/>
        <v>0.46208333333333329</v>
      </c>
      <c r="K54" s="45">
        <f t="shared" si="10"/>
        <v>6.5651666666666664</v>
      </c>
      <c r="L54" s="45">
        <f t="shared" si="10"/>
        <v>777.20099999999991</v>
      </c>
      <c r="M54" s="45">
        <f t="shared" si="10"/>
        <v>1156.2453333333333</v>
      </c>
      <c r="N54" s="45">
        <f t="shared" si="10"/>
        <v>187.98833333333334</v>
      </c>
      <c r="O54" s="45">
        <f t="shared" si="10"/>
        <v>9.1596666666666664</v>
      </c>
    </row>
  </sheetData>
  <mergeCells count="38">
    <mergeCell ref="N46:N47"/>
    <mergeCell ref="O46:O47"/>
    <mergeCell ref="J46:J47"/>
    <mergeCell ref="K46:K47"/>
    <mergeCell ref="L46:L47"/>
    <mergeCell ref="M46:M47"/>
    <mergeCell ref="A46:A47"/>
    <mergeCell ref="C46:C47"/>
    <mergeCell ref="D46:D47"/>
    <mergeCell ref="E46:E47"/>
    <mergeCell ref="F46:F47"/>
    <mergeCell ref="G46:G47"/>
    <mergeCell ref="H46:H47"/>
    <mergeCell ref="I46:I47"/>
    <mergeCell ref="O18:O19"/>
    <mergeCell ref="A34:A35"/>
    <mergeCell ref="B34:B35"/>
    <mergeCell ref="D34:F34"/>
    <mergeCell ref="H34:K34"/>
    <mergeCell ref="L34:O34"/>
    <mergeCell ref="K18:K19"/>
    <mergeCell ref="L18:L19"/>
    <mergeCell ref="M18:M19"/>
    <mergeCell ref="N18:N19"/>
    <mergeCell ref="L6:O6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A6:A7"/>
    <mergeCell ref="B6:B7"/>
    <mergeCell ref="D6:F6"/>
    <mergeCell ref="H6:K6"/>
  </mergeCells>
  <phoneticPr fontId="4" type="noConversion"/>
  <pageMargins left="0.75" right="0.28000000000000003" top="0.37" bottom="0.36" header="0.5" footer="0.36"/>
  <pageSetup paperSize="9" scale="76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титул</vt:lpstr>
      <vt:lpstr>понедельник 1нед</vt:lpstr>
      <vt:lpstr>вторик 1нед</vt:lpstr>
      <vt:lpstr>среда 1нед </vt:lpstr>
      <vt:lpstr>четверг 1нед</vt:lpstr>
      <vt:lpstr>пятница 1нед</vt:lpstr>
      <vt:lpstr>суббота 1 нед</vt:lpstr>
      <vt:lpstr>понедельник 2нед</vt:lpstr>
      <vt:lpstr>вторник 2нед</vt:lpstr>
      <vt:lpstr>среда 2нед</vt:lpstr>
      <vt:lpstr>четверг 2нед</vt:lpstr>
      <vt:lpstr>пятница 2нед</vt:lpstr>
      <vt:lpstr>суббота 2нед</vt:lpstr>
      <vt:lpstr>примечание</vt:lpstr>
      <vt:lpstr>средняя цена </vt:lpstr>
      <vt:lpstr>сводная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Виктор</cp:lastModifiedBy>
  <cp:lastPrinted>2013-08-02T08:09:47Z</cp:lastPrinted>
  <dcterms:created xsi:type="dcterms:W3CDTF">1996-10-08T23:32:33Z</dcterms:created>
  <dcterms:modified xsi:type="dcterms:W3CDTF">2015-10-19T15:53:20Z</dcterms:modified>
</cp:coreProperties>
</file>